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margutth\Desktop\RESTART - OP JAK NÁVRATY\Kalkulačky\VŠCHT rozpočet\"/>
    </mc:Choice>
  </mc:AlternateContent>
  <xr:revisionPtr revIDLastSave="0" documentId="13_ncr:1_{7E3BE648-E213-4383-99E0-523927C8357D}" xr6:coauthVersionLast="47" xr6:coauthVersionMax="47" xr10:uidLastSave="{00000000-0000-0000-0000-000000000000}"/>
  <workbookProtection workbookAlgorithmName="SHA-512" workbookHashValue="dcssKECt7Iz8gvImxwTRNTitOsBLPKmm2stG9TS9CeBfT3pNkcgsNZXalrOl/XghgQYPFw/K1RsmGys/IZpQcw==" workbookSaltValue="wGXFu/eMKw7HCqdnWJ5pkQ==" workbookSpinCount="100000" lockStructure="1"/>
  <bookViews>
    <workbookView xWindow="-110" yWindow="-110" windowWidth="19420" windowHeight="10300" xr2:uid="{AA181FFC-7C15-401D-8EA8-CF68558FC97A}"/>
  </bookViews>
  <sheets>
    <sheet name="Instructions" sheetId="6" r:id="rId1"/>
    <sheet name="RG Budget" sheetId="4" r:id="rId2"/>
    <sheet name="Salary Grades – Medians" sheetId="5" r:id="rId3"/>
    <sheet name="RG application calculator" sheetId="2" r:id="rId4"/>
  </sheets>
  <definedNames>
    <definedName name="_xlnm.Print_Area" localSheetId="1">'RG Budget'!$B$2:$O$45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57" i="4" l="1"/>
  <c r="D72" i="4" a="1"/>
  <c r="D72" i="4" s="1"/>
  <c r="I37" i="4" l="1"/>
  <c r="D74" i="4" l="1"/>
  <c r="G20" i="4"/>
  <c r="H20" i="4"/>
  <c r="I20" i="4"/>
  <c r="K20" i="4" s="1"/>
  <c r="G21" i="4"/>
  <c r="H21" i="4"/>
  <c r="I21" i="4"/>
  <c r="K21" i="4" s="1"/>
  <c r="G22" i="4"/>
  <c r="H22" i="4"/>
  <c r="I22" i="4"/>
  <c r="K22" i="4" s="1"/>
  <c r="I23" i="4"/>
  <c r="G23" i="4"/>
  <c r="K25" i="4"/>
  <c r="D75" i="4" l="1"/>
  <c r="D76" i="4" s="1"/>
  <c r="L22" i="4"/>
  <c r="M20" i="4"/>
  <c r="O20" i="4" s="1"/>
  <c r="L21" i="4"/>
  <c r="M21" i="4"/>
  <c r="O21" i="4" s="1"/>
  <c r="L20" i="4"/>
  <c r="M22" i="4"/>
  <c r="O22" i="4" s="1"/>
  <c r="D4" i="4" l="1"/>
  <c r="D50" i="4" l="1"/>
  <c r="D83" i="4" a="1"/>
  <c r="D83" i="4" s="1"/>
  <c r="F31" i="4" l="1"/>
  <c r="I34" i="4"/>
  <c r="H23" i="4"/>
  <c r="H24" i="4" l="1"/>
  <c r="K23" i="4" l="1"/>
  <c r="G25" i="4" a="1"/>
  <c r="G25" i="4" s="1"/>
  <c r="L23" i="4" l="1"/>
  <c r="M23" i="4"/>
  <c r="O23" i="4" s="1"/>
  <c r="K24" i="4"/>
  <c r="H31" i="4" s="1"/>
  <c r="G24" i="4"/>
  <c r="I8" i="4"/>
  <c r="E31" i="4" s="1"/>
  <c r="E32" i="4" l="1"/>
  <c r="E33" i="4"/>
  <c r="D11" i="4"/>
  <c r="I10" i="4" l="1"/>
  <c r="I9" i="4"/>
  <c r="D84" i="4" s="1"/>
  <c r="D85" i="4" s="1"/>
  <c r="G31" i="4"/>
  <c r="I31" i="4" s="1"/>
  <c r="M32" i="4"/>
  <c r="M33" i="4" s="1"/>
  <c r="D7" i="4"/>
  <c r="D52" i="4" s="1"/>
  <c r="D86" i="4" l="1"/>
  <c r="K31" i="4"/>
  <c r="L31" i="4"/>
  <c r="D82" i="4"/>
  <c r="D88" i="4" s="1"/>
  <c r="D81" i="4" a="1"/>
  <c r="D81" i="4" s="1"/>
  <c r="H88" i="4" l="1"/>
  <c r="H89" i="4" s="1"/>
  <c r="H90" i="4" s="1"/>
  <c r="D89" i="4"/>
  <c r="D90" i="4" s="1"/>
  <c r="D5" i="4" a="1"/>
  <c r="D5" i="4" s="1"/>
  <c r="I35" i="4" s="1"/>
  <c r="K34" i="4"/>
  <c r="F32" i="4"/>
  <c r="H32" i="4"/>
  <c r="H33" i="4" s="1"/>
  <c r="D8" i="4"/>
  <c r="D51" i="4" s="1"/>
  <c r="D53" i="4" s="1"/>
  <c r="D54" i="4" l="1"/>
  <c r="D55" i="4"/>
  <c r="I36" i="4"/>
  <c r="K35" i="4"/>
  <c r="K43" i="4" s="1"/>
  <c r="I43" i="4"/>
  <c r="F33" i="4"/>
  <c r="I54" i="4"/>
  <c r="L34" i="4"/>
  <c r="G32" i="4"/>
  <c r="G33" i="4" s="1"/>
  <c r="D56" i="4" l="1"/>
  <c r="D57" i="4"/>
  <c r="D58" i="4" s="1"/>
  <c r="I32" i="4"/>
  <c r="I33" i="4"/>
  <c r="L35" i="4"/>
  <c r="I55" i="4"/>
  <c r="I56" i="4"/>
  <c r="I57" i="4" l="1"/>
  <c r="D68" i="4"/>
  <c r="H68" i="4"/>
  <c r="H69" i="4" s="1"/>
  <c r="H70" i="4" s="1"/>
  <c r="L32" i="4"/>
  <c r="K32" i="4"/>
  <c r="M37" i="4"/>
  <c r="M43" i="4" s="1"/>
  <c r="L43" i="4"/>
  <c r="L33" i="4"/>
  <c r="K33" i="4"/>
  <c r="D62" i="4" l="1"/>
  <c r="D63" i="4" s="1"/>
  <c r="D64" i="4" s="1"/>
  <c r="D69" i="4"/>
  <c r="D70"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Margutti Hana</author>
  </authors>
  <commentList>
    <comment ref="D19" authorId="0" shapeId="0" xr:uid="{A4E00618-A619-4378-914C-74A1FD093AFD}">
      <text>
        <r>
          <rPr>
            <b/>
            <sz val="9"/>
            <color indexed="81"/>
            <rFont val="Tahoma"/>
            <family val="2"/>
            <charset val="238"/>
          </rPr>
          <t>Margutti Hana:</t>
        </r>
        <r>
          <rPr>
            <sz val="9"/>
            <color indexed="81"/>
            <rFont val="Tahoma"/>
            <family val="2"/>
            <charset val="238"/>
          </rPr>
          <t xml:space="preserve">
Choose from the list.</t>
        </r>
      </text>
    </comment>
    <comment ref="E19" authorId="0" shapeId="0" xr:uid="{56CD7947-B484-449A-968B-54CE9E735B17}">
      <text>
        <r>
          <rPr>
            <b/>
            <sz val="9"/>
            <color indexed="81"/>
            <rFont val="Tahoma"/>
            <family val="2"/>
            <charset val="238"/>
          </rPr>
          <t>Margutti Hana:</t>
        </r>
        <r>
          <rPr>
            <sz val="9"/>
            <color indexed="81"/>
            <rFont val="Tahoma"/>
            <family val="2"/>
            <charset val="238"/>
          </rPr>
          <t xml:space="preserve">
Please enter the workload (FTE) as a value between 0.1 and 1.0.</t>
        </r>
      </text>
    </comment>
    <comment ref="F19" authorId="0" shapeId="0" xr:uid="{D29257E4-1E4E-4501-AA30-48F913BEF98C}">
      <text>
        <r>
          <rPr>
            <b/>
            <sz val="9"/>
            <color indexed="81"/>
            <rFont val="Tahoma"/>
            <family val="2"/>
            <charset val="238"/>
          </rPr>
          <t>Margutti Hana:</t>
        </r>
        <r>
          <rPr>
            <sz val="9"/>
            <color indexed="81"/>
            <rFont val="Tahoma"/>
            <family val="2"/>
            <charset val="238"/>
          </rPr>
          <t xml:space="preserve">
Please enter the involvement of the expert team member in the implementation of the return grant in months (in the range of 1–24).</t>
        </r>
      </text>
    </comment>
    <comment ref="G19" authorId="0" shapeId="0" xr:uid="{46B2FB84-C6DA-4BCB-8AC9-C609013536FC}">
      <text>
        <r>
          <rPr>
            <b/>
            <sz val="9"/>
            <color indexed="81"/>
            <rFont val="Tahoma"/>
            <charset val="1"/>
          </rPr>
          <t>Margutti Hana:</t>
        </r>
        <r>
          <rPr>
            <sz val="9"/>
            <color indexed="81"/>
            <rFont val="Tahoma"/>
            <charset val="1"/>
          </rPr>
          <t xml:space="preserve">
Number of productive hours for the entire duration of the Return Grant.</t>
        </r>
      </text>
    </comment>
    <comment ref="H19" authorId="0" shapeId="0" xr:uid="{3759EA5D-6982-479D-A941-5DA5671AF141}">
      <text>
        <r>
          <rPr>
            <b/>
            <sz val="9"/>
            <color indexed="81"/>
            <rFont val="Tahoma"/>
            <charset val="1"/>
          </rPr>
          <t>Margutti Hana:</t>
        </r>
        <r>
          <rPr>
            <sz val="9"/>
            <color indexed="81"/>
            <rFont val="Tahoma"/>
            <charset val="1"/>
          </rPr>
          <t xml:space="preserve">
Number of actual hours for the entire duration of the Return Grant.</t>
        </r>
      </text>
    </comment>
    <comment ref="K19" authorId="0" shapeId="0" xr:uid="{738ED8AC-2976-434D-AF04-CDFF040C83D1}">
      <text>
        <r>
          <rPr>
            <b/>
            <sz val="9"/>
            <color indexed="81"/>
            <rFont val="Tahoma"/>
            <charset val="1"/>
          </rPr>
          <t>Margutti Hana:</t>
        </r>
        <r>
          <rPr>
            <sz val="9"/>
            <color indexed="81"/>
            <rFont val="Tahoma"/>
            <charset val="1"/>
          </rPr>
          <t xml:space="preserve">
Total personnel costs for the entire duration of the project based on the given workload/FTE level.</t>
        </r>
      </text>
    </comment>
    <comment ref="G24" authorId="0" shapeId="0" xr:uid="{FB4686AF-43DA-4A7F-ADDA-8D046975B121}">
      <text>
        <r>
          <rPr>
            <b/>
            <sz val="9"/>
            <color indexed="81"/>
            <rFont val="Tahoma"/>
            <family val="2"/>
            <charset val="238"/>
          </rPr>
          <t>Margutti Hana:</t>
        </r>
        <r>
          <rPr>
            <sz val="9"/>
            <color indexed="81"/>
            <rFont val="Tahoma"/>
            <family val="2"/>
            <charset val="238"/>
          </rPr>
          <t xml:space="preserve">
This value must equal the number of productive hours calculated for the Support expert team in the calculator.  (see value in the cell below)</t>
        </r>
      </text>
    </comment>
    <comment ref="K24" authorId="0" shapeId="0" xr:uid="{FBA0455C-DDF3-4BAF-9B9D-3F245E411FE3}">
      <text>
        <r>
          <rPr>
            <b/>
            <sz val="9"/>
            <color indexed="81"/>
            <rFont val="Tahoma"/>
            <family val="2"/>
            <charset val="238"/>
          </rPr>
          <t>Margutti Hana:</t>
        </r>
        <r>
          <rPr>
            <sz val="9"/>
            <color indexed="81"/>
            <rFont val="Tahoma"/>
            <family val="2"/>
            <charset val="238"/>
          </rPr>
          <t xml:space="preserve">
This value must not exceed the total amount calculated for the Support expert team in the calculator. (see value in the cell below)</t>
        </r>
      </text>
    </comment>
    <comment ref="M31" authorId="0" shapeId="0" xr:uid="{B324A560-94CF-401F-8B03-48AE730BDB9F}">
      <text>
        <r>
          <rPr>
            <b/>
            <sz val="9"/>
            <color indexed="81"/>
            <rFont val="Tahoma"/>
            <family val="2"/>
            <charset val="238"/>
          </rPr>
          <t>Margutti Hana:</t>
        </r>
        <r>
          <rPr>
            <sz val="9"/>
            <color indexed="81"/>
            <rFont val="Tahoma"/>
            <family val="2"/>
            <charset val="238"/>
          </rPr>
          <t xml:space="preserve">
Fill in if planning personnel costs beyond the RG treashold. </t>
        </r>
        <r>
          <rPr>
            <u/>
            <sz val="9"/>
            <color indexed="81"/>
            <rFont val="Tahoma"/>
            <family val="2"/>
            <charset val="238"/>
          </rPr>
          <t>Only after prior consultation with the faculty.</t>
        </r>
      </text>
    </comment>
    <comment ref="M34" authorId="0" shapeId="0" xr:uid="{B0E3C7BF-C94C-4D77-AE59-61E85BFB4F68}">
      <text>
        <r>
          <rPr>
            <b/>
            <sz val="9"/>
            <color indexed="81"/>
            <rFont val="Tahoma"/>
            <family val="2"/>
            <charset val="238"/>
          </rPr>
          <t>Margutti Hana:</t>
        </r>
        <r>
          <rPr>
            <sz val="9"/>
            <color indexed="81"/>
            <rFont val="Tahoma"/>
            <family val="2"/>
            <charset val="238"/>
          </rPr>
          <t xml:space="preserve">
Fill in if planning mobility beyond the RG treashold. </t>
        </r>
        <r>
          <rPr>
            <u/>
            <sz val="9"/>
            <color indexed="81"/>
            <rFont val="Tahoma"/>
            <family val="2"/>
            <charset val="238"/>
          </rPr>
          <t>Only after prior consultation with the faculty.</t>
        </r>
      </text>
    </comment>
    <comment ref="I35" authorId="0" shapeId="0" xr:uid="{7F33A527-60F9-49E6-8465-596C0CB89F0B}">
      <text>
        <r>
          <rPr>
            <b/>
            <sz val="9"/>
            <color indexed="81"/>
            <rFont val="Tahoma"/>
            <family val="2"/>
            <charset val="238"/>
          </rPr>
          <t>Margutti Hana:</t>
        </r>
        <r>
          <rPr>
            <sz val="9"/>
            <color indexed="81"/>
            <rFont val="Tahoma"/>
            <family val="2"/>
            <charset val="238"/>
          </rPr>
          <t xml:space="preserve">
ATTENTION: The lump-sum amount must not be a negative value. If this occurs, reduce the planned costs of the Support expert team.</t>
        </r>
      </text>
    </comment>
    <comment ref="I37" authorId="0" shapeId="0" xr:uid="{4880E086-60AC-45B6-967C-CC99821E1969}">
      <text>
        <r>
          <rPr>
            <b/>
            <sz val="9"/>
            <color indexed="81"/>
            <rFont val="Tahoma"/>
            <family val="2"/>
            <charset val="238"/>
          </rPr>
          <t>Margutti Hana:</t>
        </r>
        <r>
          <rPr>
            <sz val="9"/>
            <color indexed="81"/>
            <rFont val="Tahoma"/>
            <family val="2"/>
            <charset val="238"/>
          </rPr>
          <t xml:space="preserve">
The total amount of planned operating costs should correspond to the maximum eligible lump-sum amount for the RG – line ‘Lump-Sum for operating costs (max. funds)’.
If the planned operating costs exceed the maximum lump-sum, the difference will be automatically entered in the ‘Financed by the faculty/institute in excess of 10%’ column. However, this must be discussed with the faculty/institute in advance. Please state the reason for the additional funding in the comment field.</t>
        </r>
      </text>
    </comment>
    <comment ref="I43" authorId="0" shapeId="0" xr:uid="{BB315FB5-4023-4C28-A958-86C6E0A960B7}">
      <text>
        <r>
          <rPr>
            <b/>
            <sz val="9"/>
            <color indexed="81"/>
            <rFont val="Tahoma"/>
            <family val="2"/>
            <charset val="238"/>
          </rPr>
          <t>Margutti Hana:</t>
        </r>
        <r>
          <rPr>
            <sz val="9"/>
            <color indexed="81"/>
            <rFont val="Tahoma"/>
            <family val="2"/>
            <charset val="238"/>
          </rPr>
          <t xml:space="preserve">
The amount corresponds to the total amount allocated to RG, calculated in the RG application calculator.</t>
        </r>
      </text>
    </comment>
    <comment ref="M43" authorId="0" shapeId="0" xr:uid="{77EF7D80-CDB3-4317-9F65-B1C9B03AC401}">
      <text>
        <r>
          <rPr>
            <b/>
            <sz val="9"/>
            <color indexed="81"/>
            <rFont val="Tahoma"/>
            <family val="2"/>
            <charset val="238"/>
          </rPr>
          <t>Margutti Hana:</t>
        </r>
        <r>
          <rPr>
            <sz val="9"/>
            <color indexed="81"/>
            <rFont val="Tahoma"/>
            <family val="2"/>
            <charset val="238"/>
          </rPr>
          <t xml:space="preserve">
Total amount to be financed by the faculty or institute in excess of the 10% limit.</t>
        </r>
      </text>
    </comment>
    <comment ref="I45" authorId="0" shapeId="0" xr:uid="{60931780-310E-4E15-8210-D355585C70F9}">
      <text>
        <r>
          <rPr>
            <b/>
            <sz val="9"/>
            <color indexed="81"/>
            <rFont val="Tahoma"/>
            <family val="2"/>
            <charset val="238"/>
          </rPr>
          <t>Margutti Hana:</t>
        </r>
        <r>
          <rPr>
            <sz val="9"/>
            <color indexed="81"/>
            <rFont val="Tahoma"/>
            <family val="2"/>
            <charset val="238"/>
          </rPr>
          <t xml:space="preserve">
Please enter the estimated amount of planned publication fees. This amount is not included in the budget of the Return Grant.</t>
        </r>
      </text>
    </comment>
    <comment ref="C72" authorId="0" shapeId="0" xr:uid="{7E9A6F05-89CF-47A8-A631-982B9CADAE87}">
      <text>
        <r>
          <rPr>
            <b/>
            <sz val="9"/>
            <color indexed="81"/>
            <rFont val="Tahoma"/>
            <family val="2"/>
            <charset val="238"/>
          </rPr>
          <t>Margutti Hana:</t>
        </r>
        <r>
          <rPr>
            <sz val="9"/>
            <color indexed="81"/>
            <rFont val="Tahoma"/>
            <family val="2"/>
            <charset val="238"/>
          </rPr>
          <t xml:space="preserve">
paid as a bonus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<sst xmlns="http://schemas.openxmlformats.org/spreadsheetml/2006/main" count="273" uniqueCount="198">
  <si>
    <t/>
  </si>
  <si>
    <t>Celkem</t>
  </si>
  <si>
    <t>v Kč</t>
  </si>
  <si>
    <t>1.</t>
  </si>
  <si>
    <t>2.</t>
  </si>
  <si>
    <t>-</t>
  </si>
  <si>
    <t>Mentor</t>
  </si>
  <si>
    <t>MOBILITY:</t>
  </si>
  <si>
    <t>1.1.1.1.1.7.1</t>
  </si>
  <si>
    <t>1.1.2.1</t>
  </si>
  <si>
    <t>Mentor:</t>
  </si>
  <si>
    <t>Sloupec1</t>
  </si>
  <si>
    <t>Sloupec2</t>
  </si>
  <si>
    <t>1)</t>
  </si>
  <si>
    <t>2)</t>
  </si>
  <si>
    <t>Tarifní třída</t>
  </si>
  <si>
    <t>Hodiny dovolené</t>
  </si>
  <si>
    <t>TSM (Kč/rok)</t>
  </si>
  <si>
    <t>ODK</t>
  </si>
  <si>
    <t>PSM (Kč/rok)</t>
  </si>
  <si>
    <t>MN suma (Kč/rok)</t>
  </si>
  <si>
    <t>SZP (Kč/rok)</t>
  </si>
  <si>
    <t>ON suma (Kč/rok)</t>
  </si>
  <si>
    <t>A1</t>
  </si>
  <si>
    <t>A2</t>
  </si>
  <si>
    <t>A3</t>
  </si>
  <si>
    <t>A4</t>
  </si>
  <si>
    <t>A5</t>
  </si>
  <si>
    <t>A6</t>
  </si>
  <si>
    <t>A7</t>
  </si>
  <si>
    <t>AV1</t>
  </si>
  <si>
    <t>AV2</t>
  </si>
  <si>
    <t>AV3</t>
  </si>
  <si>
    <t>AV4</t>
  </si>
  <si>
    <t>V1</t>
  </si>
  <si>
    <t>V2</t>
  </si>
  <si>
    <t>V3</t>
  </si>
  <si>
    <t>V4</t>
  </si>
  <si>
    <t>V5</t>
  </si>
  <si>
    <t>B0</t>
  </si>
  <si>
    <t>B1</t>
  </si>
  <si>
    <t>B2</t>
  </si>
  <si>
    <t>B3</t>
  </si>
  <si>
    <t>B4</t>
  </si>
  <si>
    <t>B5</t>
  </si>
  <si>
    <t>B6</t>
  </si>
  <si>
    <t>B7</t>
  </si>
  <si>
    <t>Komentář 2</t>
  </si>
  <si>
    <t>Mediány pro plánování osobních nákladů (pro rok 2026)</t>
  </si>
  <si>
    <t>Return Grant Budget - UCT Calculator:</t>
  </si>
  <si>
    <t>back to introduction</t>
  </si>
  <si>
    <t>Return grant:</t>
  </si>
  <si>
    <t>Amount allocated for the return grant:</t>
  </si>
  <si>
    <t>Allocated funds</t>
  </si>
  <si>
    <t>Return grant - main researcher</t>
  </si>
  <si>
    <t>Position</t>
  </si>
  <si>
    <t>Scientific field according to MSCA</t>
  </si>
  <si>
    <t>Workload</t>
  </si>
  <si>
    <t>Number of months</t>
  </si>
  <si>
    <t>Rate per productive hour</t>
  </si>
  <si>
    <t>Minimum personnel costs based on the rate per productive hour</t>
  </si>
  <si>
    <t>Number of productive hours</t>
  </si>
  <si>
    <t>Total</t>
  </si>
  <si>
    <t>Indicators</t>
  </si>
  <si>
    <t>duration of the return grant (12 - 36 months)</t>
  </si>
  <si>
    <t>in CZK</t>
  </si>
  <si>
    <t>for the entire duration of the return grant</t>
  </si>
  <si>
    <t>select from the list</t>
  </si>
  <si>
    <t>workload for one calendar month (0,5 - 1,0)</t>
  </si>
  <si>
    <t>Contribution for the care of a child or a close person</t>
  </si>
  <si>
    <t>Number of months of drawing the contribution</t>
  </si>
  <si>
    <t>Unit price per month</t>
  </si>
  <si>
    <t>Minimum personnel costs from the unit price per month</t>
  </si>
  <si>
    <t>fill in the number of months (integer); if the main researcher draws, for example, a contribution for two people for the entire duration of the return grant of 12 months, the value 24 is filled in</t>
  </si>
  <si>
    <t>Mobility of the main researcher of the return grant</t>
  </si>
  <si>
    <t>Destination (outgoings)</t>
  </si>
  <si>
    <t>Number of months of mobility</t>
  </si>
  <si>
    <t>Price per mobility unit</t>
  </si>
  <si>
    <t>Number of working days (man-days)</t>
  </si>
  <si>
    <t>Amount for mobility</t>
  </si>
  <si>
    <t>Indicator</t>
  </si>
  <si>
    <t>1 - 6 (max. 6 months in total for all mobilities)</t>
  </si>
  <si>
    <t>for 1 man-day</t>
  </si>
  <si>
    <t>for the entire duration of the mobility</t>
  </si>
  <si>
    <t>Educational development of the main researcher of the return grant</t>
  </si>
  <si>
    <t>Number of hours of training</t>
  </si>
  <si>
    <t>Price of training unit</t>
  </si>
  <si>
    <t>Total training amount</t>
  </si>
  <si>
    <t>fill in the number of hours of training</t>
  </si>
  <si>
    <t>price of one hour of training</t>
  </si>
  <si>
    <t>Number of people</t>
  </si>
  <si>
    <t>mentor's involvement in the return grant in months</t>
  </si>
  <si>
    <t>average workload of mentor(s) per 1 calendar month (0,01 - 0,20)</t>
  </si>
  <si>
    <t>fill in</t>
  </si>
  <si>
    <t>Support expert team for the implementation of the return grant</t>
  </si>
  <si>
    <t>involvement of the expert team in the implementation of the return grant in months</t>
  </si>
  <si>
    <t>average workload of support team members per 1 calendar month (0,01 - 2,00)</t>
  </si>
  <si>
    <t>Please proceed in the following order when completing the calculator:</t>
  </si>
  <si>
    <r>
      <t>Worksheet  
"</t>
    </r>
    <r>
      <rPr>
        <b/>
        <sz val="11"/>
        <color theme="1"/>
        <rFont val="Aptos Narrow"/>
        <family val="2"/>
        <scheme val="minor"/>
      </rPr>
      <t>RG application calculator</t>
    </r>
    <r>
      <rPr>
        <sz val="11"/>
        <color theme="1"/>
        <rFont val="Aptos Narrow"/>
        <family val="2"/>
        <charset val="238"/>
        <scheme val="minor"/>
      </rPr>
      <t>"</t>
    </r>
  </si>
  <si>
    <r>
      <t>Worksheet 
"</t>
    </r>
    <r>
      <rPr>
        <b/>
        <sz val="11"/>
        <color theme="1"/>
        <rFont val="Aptos Narrow"/>
        <family val="2"/>
        <scheme val="minor"/>
      </rPr>
      <t>RG Budget</t>
    </r>
    <r>
      <rPr>
        <sz val="11"/>
        <color theme="1"/>
        <rFont val="Aptos Narrow"/>
        <family val="2"/>
        <charset val="238"/>
        <scheme val="minor"/>
      </rPr>
      <t>"</t>
    </r>
  </si>
  <si>
    <r>
      <t xml:space="preserve">Start by going into the “Return grant budget” worksheet in the Grant application calculator (Activity 3_return grant application calculator_4.1.xlsx). Copy all data. Please ensure that the entire worksheet is selected using the top-left corner </t>
    </r>
    <r>
      <rPr>
        <sz val="11"/>
        <color theme="1"/>
        <rFont val="Aptos Narrow"/>
        <family val="2"/>
      </rPr>
      <t xml:space="preserve">→ </t>
    </r>
    <r>
      <rPr>
        <sz val="11"/>
        <color theme="1"/>
        <rFont val="Aptos Narrow"/>
        <family val="2"/>
        <charset val="238"/>
        <scheme val="minor"/>
      </rPr>
      <t>copy. Go to the “RG application calculator” sheet in this file and paste all data also by using the top-left corner.</t>
    </r>
  </si>
  <si>
    <t>Only orange cells are to be completed</t>
  </si>
  <si>
    <t>Return Grant Budget</t>
  </si>
  <si>
    <t>Main researcher (title, name, surname):</t>
  </si>
  <si>
    <t>Workload of the main researcher:</t>
  </si>
  <si>
    <t>Start of the implementation of the RG:</t>
  </si>
  <si>
    <t>End of the implementation of the RG:</t>
  </si>
  <si>
    <t>Position of the main researcher:</t>
  </si>
  <si>
    <t>Rate per 1 productive hour</t>
  </si>
  <si>
    <t>Support expert team:</t>
  </si>
  <si>
    <t>Main researcher:</t>
  </si>
  <si>
    <t>max. average amount</t>
  </si>
  <si>
    <t xml:space="preserve">Standard annual working hours: </t>
  </si>
  <si>
    <t>Number of productive hours in 1 year of RG:</t>
  </si>
  <si>
    <t>Support expert team</t>
  </si>
  <si>
    <t>Team member (title, name, surname)</t>
  </si>
  <si>
    <t>Member 1:</t>
  </si>
  <si>
    <t>Member 2:</t>
  </si>
  <si>
    <t>Member 3:</t>
  </si>
  <si>
    <t>Member 4:</t>
  </si>
  <si>
    <t>Salary Grade</t>
  </si>
  <si>
    <t>Involvement in RG (months)</t>
  </si>
  <si>
    <t>Main researcher
Care contribution</t>
  </si>
  <si>
    <t>Main researcher
Pers. Costs</t>
  </si>
  <si>
    <t>Support expert team
Actual costs</t>
  </si>
  <si>
    <t>Mentor  
Max. costs</t>
  </si>
  <si>
    <t>Budget item</t>
  </si>
  <si>
    <t>Budget category</t>
  </si>
  <si>
    <t>Budget category name</t>
  </si>
  <si>
    <t>Comments</t>
  </si>
  <si>
    <t>Total RG Costs:</t>
  </si>
  <si>
    <t>The calculation of personnel costs in the second part of the “RG Budget” sheet is for informational purposes only.</t>
  </si>
  <si>
    <t>Name of the Return Grant:</t>
  </si>
  <si>
    <t>Amount allocated for the Return Grant:</t>
  </si>
  <si>
    <t>Duration of the Return Grant (months):</t>
  </si>
  <si>
    <t>Total:</t>
  </si>
  <si>
    <t>FTE</t>
  </si>
  <si>
    <t>Number of actual hours</t>
  </si>
  <si>
    <t>Total personnel costs (CZK per year per 1 FTE)</t>
  </si>
  <si>
    <t>Total personnel costs (CZK per project)</t>
  </si>
  <si>
    <t>Personnel costs from the calculator</t>
  </si>
  <si>
    <t>Eligible number of productive hours from the calculator:</t>
  </si>
  <si>
    <t>Rate per 1 productive hour (CZK)</t>
  </si>
  <si>
    <t>Personnel costs – actual rate per 1 hour (CZK)</t>
  </si>
  <si>
    <t>Actual wage rate per 1 hour (CZK)</t>
  </si>
  <si>
    <t>Financed by the grant</t>
  </si>
  <si>
    <t>UCT Co-financing (10%)</t>
  </si>
  <si>
    <t>Financed by the faculty / institute in excess of 10%</t>
  </si>
  <si>
    <t>Total operating costs in excess of RG budget:</t>
  </si>
  <si>
    <t>Wage Costs</t>
  </si>
  <si>
    <t>Mandatory statutory contributions</t>
  </si>
  <si>
    <t>LUMP-SUM for operating costs (max. funds):</t>
  </si>
  <si>
    <t>LUMP-SUM (actual funds)</t>
  </si>
  <si>
    <t>Personnel Costs:</t>
  </si>
  <si>
    <t>Lump sum remaining for allocation:</t>
  </si>
  <si>
    <t>Materials</t>
  </si>
  <si>
    <t>Other services (excluding publication fees)</t>
  </si>
  <si>
    <t>Tangible fixed assets</t>
  </si>
  <si>
    <t>Travel expenses</t>
  </si>
  <si>
    <t>Open Access - publication fees:</t>
  </si>
  <si>
    <t xml:space="preserve">          Fill in the amount for each operating cost item below:</t>
  </si>
  <si>
    <t>Unit costs – RG implementation (Activity 3)</t>
  </si>
  <si>
    <t>Direct costs – services (Activity 2)</t>
  </si>
  <si>
    <t>Calculation of Personnel Costs:</t>
  </si>
  <si>
    <t>Number of productive hours (for the entire duration of the RG):</t>
  </si>
  <si>
    <t>Number of productive hours (for 1 year of RG duration):</t>
  </si>
  <si>
    <t>Rate per 1 productive hour (CZK):</t>
  </si>
  <si>
    <t>Title, name, surname</t>
  </si>
  <si>
    <t>Total personnel costs for 1 year of RG duration (CZK):</t>
  </si>
  <si>
    <t xml:space="preserve">Total personnel costs for the entire duration of the RG (CZK): </t>
  </si>
  <si>
    <t xml:space="preserve">Mentor (maximum wage costs): </t>
  </si>
  <si>
    <t>Check against Calculator – Total Personnel Costs:</t>
  </si>
  <si>
    <t>Main researcher (wage assessment):</t>
  </si>
  <si>
    <t>Personnel Costs per month (CZK):</t>
  </si>
  <si>
    <t>Wage Costs per month (CZK):</t>
  </si>
  <si>
    <t>Mandatory statutory contributions per month (CZK):</t>
  </si>
  <si>
    <t>Care contribution for 1 family member:</t>
  </si>
  <si>
    <t>Personnel Costs + Care contribution for 1 family member:</t>
  </si>
  <si>
    <t>Actual hourly wage rate (CZK):</t>
  </si>
  <si>
    <t>Mandatory stat. cont. per hour (CZK):</t>
  </si>
  <si>
    <t>Number of productive hours for 1 year of RG duration:</t>
  </si>
  <si>
    <t>Max. Personnel Costs per month (CZK):</t>
  </si>
  <si>
    <t>Max. Wage Costs per month (CZK):</t>
  </si>
  <si>
    <t>Max. actual hourly wage rate (CZK):</t>
  </si>
  <si>
    <t>Max. actual hourly rate of PC (CZK):</t>
  </si>
  <si>
    <t>note: PC = Personnel Costs</t>
  </si>
  <si>
    <t>(The Support expert team may include in particular the following role types: research worker – junior; research worker – senior; technical staff member; other expert staff member / specialist.)</t>
  </si>
  <si>
    <t>Actual hourly rate of PC (CZK)</t>
  </si>
  <si>
    <t>Average workload (FTE):</t>
  </si>
  <si>
    <t>No. of productive hours (for the entire duration of the RG):</t>
  </si>
  <si>
    <t>This calculator is designed to support the applicant for the OP JAK Return Grant when planning project costs.</t>
  </si>
  <si>
    <t>Standard annual working hours for 1 FTE:</t>
  </si>
  <si>
    <t xml:space="preserve">No. of productive hours of RG / Std. anual working hours: </t>
  </si>
  <si>
    <t>Conversion of RG productive hours amount into the Standard annual working hours:</t>
  </si>
  <si>
    <t>Involvement in RG (months):</t>
  </si>
  <si>
    <t>Note: If the contribution is used for more than one child or family member within a given month, the amount shall be multiplied accordingly.</t>
  </si>
  <si>
    <t>Workload (FTE):</t>
  </si>
  <si>
    <r>
      <t xml:space="preserve">Data from the “RG application calculator” worksheet are automatically transfered to this sheet, where most of the budget items and personnel costs are calculated.
Only the orange cells are intended to be completed               .
</t>
    </r>
    <r>
      <rPr>
        <b/>
        <sz val="11"/>
        <color theme="1"/>
        <rFont val="Aptos Narrow"/>
        <family val="2"/>
        <scheme val="minor"/>
      </rPr>
      <t>Main researcher should complete:</t>
    </r>
    <r>
      <rPr>
        <sz val="11"/>
        <color theme="1"/>
        <rFont val="Aptos Narrow"/>
        <family val="2"/>
        <charset val="238"/>
        <scheme val="minor"/>
      </rPr>
      <t xml:space="preserve">
</t>
    </r>
    <r>
      <rPr>
        <b/>
        <sz val="11"/>
        <color theme="1"/>
        <rFont val="Aptos Narrow"/>
        <family val="2"/>
        <scheme val="minor"/>
      </rPr>
      <t>1) Main researcher</t>
    </r>
    <r>
      <rPr>
        <sz val="11"/>
        <color theme="1"/>
        <rFont val="Aptos Narrow"/>
        <family val="2"/>
        <charset val="238"/>
        <scheme val="minor"/>
      </rPr>
      <t xml:space="preserve"> (title, name, surname), Start and End of the implementation of the RG
</t>
    </r>
    <r>
      <rPr>
        <b/>
        <sz val="11"/>
        <color theme="1"/>
        <rFont val="Aptos Narrow"/>
        <family val="2"/>
        <scheme val="minor"/>
      </rPr>
      <t>2) Support expert team</t>
    </r>
    <r>
      <rPr>
        <sz val="11"/>
        <color theme="1"/>
        <rFont val="Aptos Narrow"/>
        <family val="2"/>
        <charset val="238"/>
        <scheme val="minor"/>
      </rPr>
      <t xml:space="preserve"> - only if it has been planned in the RG application calculator. 
List the individual team members in the table. For each member, specify the name (if not yet known, a placeholder such as “Member 1” may be used), salary grade, workload, and duration of involvement in the project.
</t>
    </r>
    <r>
      <rPr>
        <b/>
        <sz val="11"/>
        <color theme="1"/>
        <rFont val="Aptos Narrow"/>
        <family val="2"/>
        <scheme val="minor"/>
      </rPr>
      <t>IMPORTANT:</t>
    </r>
    <r>
      <rPr>
        <sz val="11"/>
        <color theme="1"/>
        <rFont val="Aptos Narrow"/>
        <family val="2"/>
        <charset val="238"/>
        <scheme val="minor"/>
      </rPr>
      <t xml:space="preserve">
a) ensure that the average workload of all team members does not exceed, in any month of the project, the average workload specified in the RG application calculator
b) make sure that the total number of planned productive hours of the supporting team corresponds to the total number of productive hours for the entire duration of the Return Grant as stated in the RG application calculator (control check: G24 = G25)
c) check that the Total personnel costs for the entire project (column K) planned for the Support expert team do not exceed the total funds allocated to the Support expert team in the RG application calculator (control check: K24 ≤ K25). Any positive difference arising here is considered a Lump-sum for operating costs. 
</t>
    </r>
    <r>
      <rPr>
        <b/>
        <sz val="11"/>
        <color theme="1"/>
        <rFont val="Aptos Narrow"/>
        <family val="2"/>
        <scheme val="minor"/>
      </rPr>
      <t>3) operating costs</t>
    </r>
    <r>
      <rPr>
        <sz val="11"/>
        <color theme="1"/>
        <rFont val="Aptos Narrow"/>
        <family val="2"/>
        <charset val="238"/>
        <scheme val="minor"/>
      </rPr>
      <t xml:space="preserve"> – please enter the amounts for each individual operating cost item (lines 38–41). The total amount of planned operating costs should correspond to the maximum eligible lump-sum amount for the RG. In case the planned operating costs exceed the maximum lump-sum, the difference would be financed by the faculty/institute in excess of 10% co-financing. This situation must be discussed with the faculty/institute in advance. Please state the reason for the additional funding in the comment field.
</t>
    </r>
    <r>
      <rPr>
        <b/>
        <sz val="11"/>
        <color theme="1"/>
        <rFont val="Aptos Narrow"/>
        <family val="2"/>
        <scheme val="minor"/>
      </rPr>
      <t>4) mentor’s name</t>
    </r>
    <r>
      <rPr>
        <sz val="11"/>
        <color theme="1"/>
        <rFont val="Aptos Narrow"/>
        <family val="2"/>
        <charset val="238"/>
        <scheme val="minor"/>
      </rPr>
      <t xml:space="preserve"> - only if it has been planned in the RG application calculator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</si>
</sst>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7" formatCode="#,##0.00\ &quot;Kč&quot;;\-#,##0.00\ &quot;Kč&quot;"/>
    <numFmt numFmtId="43" formatCode="_-* #,##0.00_-;\-* #,##0.00_-;_-* &quot;-&quot;??_-;_-@_-"/>
    <numFmt numFmtId="164" formatCode="_-* #,##0.00\ _K_č_-;\-* #,##0.00\ _K_č_-;_-* &quot;-&quot;??\ _K_č_-;_-@_-"/>
    <numFmt numFmtId="165" formatCode="_-* #,##0.00\ [$Kč-405]_-;\-* #,##0.00\ [$Kč-405]_-;_-* &quot;-&quot;??\ [$Kč-405]_-;_-@_-"/>
    <numFmt numFmtId="166" formatCode="[$-405]d\.\ mmmm\ yyyy;@"/>
    <numFmt numFmtId="167" formatCode="#,##0_ ;[Red]\-#,##0\ "/>
    <numFmt numFmtId="168" formatCode="#,##0.000"/>
    <numFmt numFmtId="169" formatCode="#,##0.00_ ;\-#,##0.00\ "/>
    <numFmt numFmtId="170" formatCode="_-* #,##0_-;\-* #,##0_-;_-* &quot;-&quot;??_-;_-@_-"/>
    <numFmt numFmtId="171" formatCode="_-* #,##0\ _K_č_-;\-* #,##0\ _K_č_-;_-* &quot;-&quot;??\ _K_č_-;_-@_-"/>
    <numFmt numFmtId="172" formatCode="#,##0.00\ [$CZK];\-#,##0.00\ [$CZK]"/>
    <numFmt numFmtId="173" formatCode="#,##0.00\ [$CZK]"/>
  </numFmts>
  <fonts count="61" x14ac:knownFonts="1">
    <font>
      <sz val="11"/>
      <color theme="1"/>
      <name val="Aptos Narrow"/>
      <family val="2"/>
      <charset val="238"/>
      <scheme val="minor"/>
    </font>
    <font>
      <sz val="11"/>
      <color theme="1"/>
      <name val="Aptos Narrow"/>
      <family val="2"/>
      <charset val="238"/>
      <scheme val="minor"/>
    </font>
    <font>
      <b/>
      <sz val="11"/>
      <color theme="1"/>
      <name val="Aptos Narrow"/>
      <family val="2"/>
      <charset val="238"/>
      <scheme val="minor"/>
    </font>
    <font>
      <b/>
      <sz val="11"/>
      <color theme="1"/>
      <name val="Aptos Narrow"/>
      <family val="2"/>
      <scheme val="minor"/>
    </font>
    <font>
      <sz val="11"/>
      <color rgb="FFFF0000"/>
      <name val="Aptos Narrow"/>
      <family val="2"/>
      <charset val="238"/>
      <scheme val="minor"/>
    </font>
    <font>
      <sz val="11"/>
      <color theme="0"/>
      <name val="Aptos Narrow"/>
      <family val="2"/>
      <charset val="238"/>
      <scheme val="minor"/>
    </font>
    <font>
      <u/>
      <sz val="11"/>
      <color theme="10"/>
      <name val="Aptos Narrow"/>
      <family val="2"/>
      <charset val="238"/>
      <scheme val="minor"/>
    </font>
    <font>
      <sz val="11"/>
      <color theme="2"/>
      <name val="Aptos Narrow"/>
      <family val="2"/>
      <charset val="238"/>
      <scheme val="minor"/>
    </font>
    <font>
      <b/>
      <sz val="10"/>
      <name val="Aptos Narrow"/>
      <family val="2"/>
      <charset val="238"/>
      <scheme val="minor"/>
    </font>
    <font>
      <b/>
      <i/>
      <sz val="10"/>
      <name val="Aptos Narrow"/>
      <family val="2"/>
      <charset val="238"/>
      <scheme val="minor"/>
    </font>
    <font>
      <sz val="10"/>
      <name val="Aptos Narrow"/>
      <family val="2"/>
      <charset val="238"/>
      <scheme val="minor"/>
    </font>
    <font>
      <i/>
      <sz val="10"/>
      <name val="Aptos Narrow"/>
      <family val="2"/>
      <charset val="238"/>
      <scheme val="minor"/>
    </font>
    <font>
      <b/>
      <sz val="18"/>
      <name val="Aptos Narrow"/>
      <family val="2"/>
      <charset val="238"/>
      <scheme val="minor"/>
    </font>
    <font>
      <b/>
      <sz val="20"/>
      <color theme="0"/>
      <name val="Aptos Narrow"/>
      <family val="2"/>
      <charset val="238"/>
      <scheme val="minor"/>
    </font>
    <font>
      <b/>
      <sz val="18"/>
      <color theme="1"/>
      <name val="Aptos Narrow"/>
      <family val="2"/>
      <charset val="238"/>
      <scheme val="minor"/>
    </font>
    <font>
      <b/>
      <sz val="14"/>
      <color theme="0"/>
      <name val="Aptos Narrow"/>
      <family val="2"/>
      <charset val="238"/>
      <scheme val="minor"/>
    </font>
    <font>
      <b/>
      <sz val="12"/>
      <color theme="0"/>
      <name val="Aptos Narrow"/>
      <family val="2"/>
      <charset val="238"/>
      <scheme val="minor"/>
    </font>
    <font>
      <b/>
      <sz val="11"/>
      <color rgb="FFFF0000"/>
      <name val="Aptos Narrow"/>
      <family val="2"/>
      <charset val="238"/>
      <scheme val="minor"/>
    </font>
    <font>
      <sz val="10"/>
      <color theme="1"/>
      <name val="Aptos Narrow"/>
      <family val="2"/>
      <charset val="238"/>
      <scheme val="minor"/>
    </font>
    <font>
      <sz val="11"/>
      <name val="Aptos Narrow"/>
      <family val="2"/>
      <charset val="238"/>
      <scheme val="minor"/>
    </font>
    <font>
      <i/>
      <sz val="11"/>
      <name val="Aptos Narrow"/>
      <family val="2"/>
      <scheme val="minor"/>
    </font>
    <font>
      <b/>
      <sz val="11"/>
      <color theme="0"/>
      <name val="Aptos Narrow"/>
      <family val="2"/>
      <scheme val="minor"/>
    </font>
    <font>
      <b/>
      <i/>
      <sz val="11"/>
      <name val="Aptos Narrow"/>
      <family val="2"/>
      <scheme val="minor"/>
    </font>
    <font>
      <b/>
      <sz val="11"/>
      <name val="Aptos Narrow"/>
      <family val="2"/>
      <scheme val="minor"/>
    </font>
    <font>
      <b/>
      <sz val="11"/>
      <color rgb="FFFF0000"/>
      <name val="Aptos Narrow"/>
      <family val="2"/>
      <scheme val="minor"/>
    </font>
    <font>
      <i/>
      <sz val="11"/>
      <color theme="1"/>
      <name val="Aptos Narrow"/>
      <family val="2"/>
      <scheme val="minor"/>
    </font>
    <font>
      <sz val="11"/>
      <name val="Aptos Narrow"/>
      <family val="2"/>
      <scheme val="minor"/>
    </font>
    <font>
      <sz val="11"/>
      <color theme="1"/>
      <name val="Aptos Narrow"/>
      <family val="2"/>
      <scheme val="minor"/>
    </font>
    <font>
      <b/>
      <sz val="11"/>
      <color theme="3" tint="0.249977111117893"/>
      <name val="Aptos Narrow"/>
      <family val="2"/>
      <scheme val="minor"/>
    </font>
    <font>
      <sz val="11"/>
      <color rgb="FFFFC000"/>
      <name val="Aptos Narrow"/>
      <family val="2"/>
      <charset val="238"/>
      <scheme val="minor"/>
    </font>
    <font>
      <b/>
      <i/>
      <sz val="11"/>
      <color theme="1"/>
      <name val="Aptos Narrow"/>
      <family val="2"/>
      <scheme val="minor"/>
    </font>
    <font>
      <i/>
      <sz val="10"/>
      <color theme="1"/>
      <name val="Aptos Narrow"/>
      <family val="2"/>
      <scheme val="minor"/>
    </font>
    <font>
      <sz val="9"/>
      <color indexed="81"/>
      <name val="Tahoma"/>
      <family val="2"/>
      <charset val="238"/>
    </font>
    <font>
      <b/>
      <sz val="9"/>
      <color indexed="81"/>
      <name val="Tahoma"/>
      <family val="2"/>
      <charset val="238"/>
    </font>
    <font>
      <u/>
      <sz val="9"/>
      <color indexed="81"/>
      <name val="Tahoma"/>
      <family val="2"/>
      <charset val="238"/>
    </font>
    <font>
      <sz val="18"/>
      <color theme="1"/>
      <name val="Aptos Narrow"/>
      <family val="2"/>
      <charset val="238"/>
      <scheme val="minor"/>
    </font>
    <font>
      <sz val="20"/>
      <color theme="1"/>
      <name val="Aptos Narrow"/>
      <family val="2"/>
      <charset val="238"/>
      <scheme val="minor"/>
    </font>
    <font>
      <i/>
      <sz val="11"/>
      <color theme="5"/>
      <name val="Aptos Narrow"/>
      <family val="2"/>
      <scheme val="minor"/>
    </font>
    <font>
      <b/>
      <i/>
      <sz val="11"/>
      <color theme="5"/>
      <name val="Aptos Narrow"/>
      <family val="2"/>
      <scheme val="minor"/>
    </font>
    <font>
      <b/>
      <sz val="12"/>
      <color theme="1"/>
      <name val="Aptos Narrow"/>
      <family val="2"/>
      <scheme val="minor"/>
    </font>
    <font>
      <i/>
      <sz val="11"/>
      <color rgb="FFFF0000"/>
      <name val="Aptos Narrow"/>
      <family val="2"/>
      <scheme val="minor"/>
    </font>
    <font>
      <i/>
      <sz val="11"/>
      <color theme="0" tint="-0.249977111117893"/>
      <name val="Aptos Narrow"/>
      <family val="2"/>
      <scheme val="minor"/>
    </font>
    <font>
      <sz val="11"/>
      <color theme="0"/>
      <name val="Aptos Narrow"/>
      <family val="2"/>
      <scheme val="minor"/>
    </font>
    <font>
      <b/>
      <sz val="11"/>
      <color rgb="FFC00000"/>
      <name val="Aptos Narrow"/>
      <family val="2"/>
      <scheme val="minor"/>
    </font>
    <font>
      <sz val="10"/>
      <name val="Arial"/>
      <charset val="238"/>
    </font>
    <font>
      <b/>
      <sz val="11"/>
      <color theme="1"/>
      <name val="Source Sans Pro"/>
      <family val="2"/>
      <charset val="238"/>
    </font>
    <font>
      <sz val="10"/>
      <name val="Source Sans Pro"/>
      <family val="2"/>
      <charset val="238"/>
    </font>
    <font>
      <sz val="11"/>
      <color theme="1"/>
      <name val="Source Sans Pro"/>
      <family val="2"/>
      <charset val="238"/>
    </font>
    <font>
      <sz val="11"/>
      <color rgb="FF000000"/>
      <name val="Source Sans Pro"/>
      <family val="2"/>
      <charset val="238"/>
    </font>
    <font>
      <sz val="8"/>
      <name val="Aptos Narrow"/>
      <family val="2"/>
      <charset val="238"/>
      <scheme val="minor"/>
    </font>
    <font>
      <b/>
      <sz val="14"/>
      <color theme="1"/>
      <name val="Aptos Narrow"/>
      <family val="2"/>
      <scheme val="minor"/>
    </font>
    <font>
      <b/>
      <i/>
      <sz val="12"/>
      <color theme="1"/>
      <name val="Aptos Narrow"/>
      <family val="2"/>
      <scheme val="minor"/>
    </font>
    <font>
      <i/>
      <sz val="11"/>
      <color theme="4"/>
      <name val="Aptos Narrow"/>
      <family val="2"/>
      <scheme val="minor"/>
    </font>
    <font>
      <b/>
      <sz val="11"/>
      <color theme="4"/>
      <name val="Aptos Narrow"/>
      <family val="2"/>
      <scheme val="minor"/>
    </font>
    <font>
      <sz val="9"/>
      <color indexed="81"/>
      <name val="Tahoma"/>
      <charset val="1"/>
    </font>
    <font>
      <b/>
      <sz val="9"/>
      <color indexed="81"/>
      <name val="Tahoma"/>
      <charset val="1"/>
    </font>
    <font>
      <b/>
      <sz val="12"/>
      <name val="Arial"/>
      <family val="2"/>
      <charset val="238"/>
    </font>
    <font>
      <sz val="10"/>
      <name val="Arial"/>
      <family val="2"/>
      <charset val="238"/>
    </font>
    <font>
      <b/>
      <i/>
      <sz val="10"/>
      <color theme="1"/>
      <name val="Aptos Narrow"/>
      <family val="2"/>
      <scheme val="minor"/>
    </font>
    <font>
      <sz val="11"/>
      <color theme="1"/>
      <name val="Aptos Narrow"/>
      <family val="2"/>
    </font>
    <font>
      <b/>
      <sz val="20"/>
      <color theme="1"/>
      <name val="Aptos Narrow"/>
      <family val="2"/>
      <scheme val="minor"/>
    </font>
  </fonts>
  <fills count="15">
    <fill>
      <patternFill patternType="none"/>
    </fill>
    <fill>
      <patternFill patternType="gray125"/>
    </fill>
    <fill>
      <patternFill patternType="solid">
        <fgColor rgb="FFB3DBD6"/>
        <bgColor indexed="64"/>
      </patternFill>
    </fill>
    <fill>
      <patternFill patternType="solid">
        <fgColor rgb="FF173271"/>
        <bgColor indexed="64"/>
      </patternFill>
    </fill>
    <fill>
      <patternFill patternType="solid">
        <fgColor theme="2"/>
        <bgColor indexed="64"/>
      </patternFill>
    </fill>
    <fill>
      <patternFill patternType="solid">
        <fgColor rgb="FFEAEAEA"/>
        <bgColor indexed="64"/>
      </patternFill>
    </fill>
    <fill>
      <patternFill patternType="solid">
        <fgColor rgb="FFE7E6E6"/>
        <bgColor indexed="64"/>
      </patternFill>
    </fill>
    <fill>
      <patternFill patternType="solid">
        <fgColor theme="3" tint="0.249977111117893"/>
        <bgColor indexed="64"/>
      </patternFill>
    </fill>
    <fill>
      <patternFill patternType="lightUp"/>
    </fill>
    <fill>
      <patternFill patternType="solid">
        <fgColor theme="3" tint="0.89999084444715716"/>
        <bgColor indexed="64"/>
      </patternFill>
    </fill>
    <fill>
      <patternFill patternType="solid">
        <fgColor rgb="FFFFDB69"/>
        <bgColor indexed="64"/>
      </patternFill>
    </fill>
    <fill>
      <patternFill patternType="solid">
        <fgColor theme="0"/>
        <bgColor indexed="64"/>
      </patternFill>
    </fill>
    <fill>
      <patternFill patternType="solid">
        <fgColor theme="3" tint="0.89996032593768116"/>
        <bgColor indexed="64"/>
      </patternFill>
    </fill>
    <fill>
      <patternFill patternType="solid">
        <fgColor theme="0" tint="-0.249977111117893"/>
        <bgColor indexed="64"/>
      </patternFill>
    </fill>
    <fill>
      <patternFill patternType="solid">
        <fgColor theme="4"/>
        <bgColor indexed="64"/>
      </patternFill>
    </fill>
  </fills>
  <borders count="59">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diagonal/>
    </border>
    <border>
      <left/>
      <right/>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medium">
        <color auto="1"/>
      </right>
      <top style="thin">
        <color indexed="64"/>
      </top>
      <bottom style="medium">
        <color auto="1"/>
      </bottom>
      <diagonal/>
    </border>
    <border>
      <left style="medium">
        <color indexed="64"/>
      </left>
      <right/>
      <top style="thin">
        <color indexed="64"/>
      </top>
      <bottom style="medium">
        <color indexed="64"/>
      </bottom>
      <diagonal/>
    </border>
    <border>
      <left/>
      <right style="thin">
        <color indexed="64"/>
      </right>
      <top/>
      <bottom/>
      <diagonal/>
    </border>
    <border>
      <left style="thin">
        <color indexed="64"/>
      </left>
      <right/>
      <top/>
      <bottom/>
      <diagonal/>
    </border>
    <border>
      <left/>
      <right style="thin">
        <color theme="4"/>
      </right>
      <top style="thin">
        <color theme="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dotted">
        <color auto="1"/>
      </bottom>
      <diagonal/>
    </border>
    <border>
      <left/>
      <right/>
      <top style="dotted">
        <color auto="1"/>
      </top>
      <bottom style="dotted">
        <color auto="1"/>
      </bottom>
      <diagonal/>
    </border>
    <border>
      <left/>
      <right/>
      <top style="dotted">
        <color auto="1"/>
      </top>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auto="1"/>
      </right>
      <top style="thin">
        <color auto="1"/>
      </top>
      <bottom style="double">
        <color auto="1"/>
      </bottom>
      <diagonal/>
    </border>
    <border>
      <left style="thin">
        <color indexed="64"/>
      </left>
      <right style="thin">
        <color indexed="64"/>
      </right>
      <top style="thin">
        <color indexed="64"/>
      </top>
      <bottom style="double">
        <color indexed="64"/>
      </bottom>
      <diagonal/>
    </border>
    <border>
      <left style="thin">
        <color auto="1"/>
      </left>
      <right style="medium">
        <color indexed="64"/>
      </right>
      <top style="thin">
        <color auto="1"/>
      </top>
      <bottom style="double">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theme="4"/>
      </right>
      <top/>
      <bottom/>
      <diagonal/>
    </border>
    <border>
      <left style="thick">
        <color rgb="FFFFC000"/>
      </left>
      <right/>
      <top style="thick">
        <color rgb="FFFFC000"/>
      </top>
      <bottom style="thick">
        <color rgb="FFFFC000"/>
      </bottom>
      <diagonal/>
    </border>
    <border>
      <left/>
      <right/>
      <top style="thick">
        <color rgb="FFFFC000"/>
      </top>
      <bottom style="thick">
        <color rgb="FFFFC000"/>
      </bottom>
      <diagonal/>
    </border>
    <border>
      <left/>
      <right style="thick">
        <color rgb="FFFFC000"/>
      </right>
      <top style="thick">
        <color rgb="FFFFC000"/>
      </top>
      <bottom style="thick">
        <color rgb="FFFFC000"/>
      </bottom>
      <diagonal/>
    </border>
  </borders>
  <cellStyleXfs count="6">
    <xf numFmtId="0" fontId="0" fillId="0" borderId="0"/>
    <xf numFmtId="43" fontId="1" fillId="0" borderId="0" applyFont="0" applyFill="0" applyBorder="0" applyAlignment="0" applyProtection="0"/>
    <xf numFmtId="0" fontId="6" fillId="0" borderId="0" applyNumberFormat="0" applyFill="0" applyBorder="0" applyAlignment="0" applyProtection="0"/>
    <xf numFmtId="9" fontId="1" fillId="0" borderId="0" applyFont="0" applyFill="0" applyBorder="0" applyAlignment="0" applyProtection="0"/>
    <xf numFmtId="0" fontId="44" fillId="0" borderId="0"/>
    <xf numFmtId="43" fontId="1" fillId="0" borderId="0" applyFont="0" applyFill="0" applyBorder="0" applyAlignment="0" applyProtection="0"/>
  </cellStyleXfs>
  <cellXfs count="395">
    <xf numFmtId="0" fontId="0" fillId="0" borderId="0" xfId="0"/>
    <xf numFmtId="0" fontId="0" fillId="0" borderId="0" xfId="0" applyBorder="1"/>
    <xf numFmtId="0" fontId="0" fillId="0" borderId="0" xfId="0" applyBorder="1" applyAlignment="1">
      <alignment horizontal="right"/>
    </xf>
    <xf numFmtId="43" fontId="0" fillId="0" borderId="0" xfId="1" applyFont="1" applyBorder="1"/>
    <xf numFmtId="43" fontId="3" fillId="0" borderId="0" xfId="1" applyFont="1"/>
    <xf numFmtId="43" fontId="21" fillId="0" borderId="0" xfId="1" applyFont="1" applyAlignment="1"/>
    <xf numFmtId="43" fontId="22" fillId="0" borderId="0" xfId="1" applyFont="1" applyAlignment="1"/>
    <xf numFmtId="43" fontId="23" fillId="0" borderId="0" xfId="1" applyFont="1" applyAlignment="1"/>
    <xf numFmtId="43" fontId="23" fillId="0" borderId="0" xfId="1" applyFont="1"/>
    <xf numFmtId="43" fontId="24" fillId="0" borderId="0" xfId="1" applyFont="1"/>
    <xf numFmtId="43" fontId="20" fillId="0" borderId="0" xfId="1" applyFont="1" applyBorder="1"/>
    <xf numFmtId="43" fontId="3" fillId="0" borderId="0" xfId="1" applyFont="1" applyBorder="1"/>
    <xf numFmtId="43" fontId="26" fillId="0" borderId="0" xfId="1" applyFont="1" applyBorder="1"/>
    <xf numFmtId="0" fontId="0" fillId="0" borderId="0" xfId="0" applyBorder="1" applyAlignment="1">
      <alignment horizontal="left"/>
    </xf>
    <xf numFmtId="0" fontId="25" fillId="0" borderId="0" xfId="0" applyFont="1" applyBorder="1" applyAlignment="1">
      <alignment horizontal="right"/>
    </xf>
    <xf numFmtId="43" fontId="25" fillId="0" borderId="0" xfId="1" applyFont="1" applyBorder="1"/>
    <xf numFmtId="0" fontId="0" fillId="0" borderId="0" xfId="0" applyBorder="1" applyAlignment="1">
      <alignment horizontal="left" vertical="center" wrapText="1"/>
    </xf>
    <xf numFmtId="0" fontId="25" fillId="0" borderId="0" xfId="0" applyFont="1" applyBorder="1"/>
    <xf numFmtId="0" fontId="3" fillId="0" borderId="0" xfId="0" applyFont="1" applyBorder="1"/>
    <xf numFmtId="0" fontId="3" fillId="0" borderId="0" xfId="0" applyFont="1" applyBorder="1" applyAlignment="1">
      <alignment horizontal="left"/>
    </xf>
    <xf numFmtId="43" fontId="28" fillId="0" borderId="0" xfId="1" applyFont="1" applyBorder="1" applyAlignment="1">
      <alignment horizontal="left" vertical="center" wrapText="1"/>
    </xf>
    <xf numFmtId="43" fontId="23" fillId="7" borderId="4" xfId="1" applyFont="1" applyFill="1" applyBorder="1"/>
    <xf numFmtId="43" fontId="20" fillId="7" borderId="4" xfId="1" applyFont="1" applyFill="1" applyBorder="1"/>
    <xf numFmtId="43" fontId="3" fillId="7" borderId="4" xfId="1" applyFont="1" applyFill="1" applyBorder="1"/>
    <xf numFmtId="0" fontId="29" fillId="0" borderId="0" xfId="0" applyFont="1" applyBorder="1" applyAlignment="1">
      <alignment horizontal="left" vertical="center" wrapText="1"/>
    </xf>
    <xf numFmtId="164" fontId="0" fillId="8" borderId="0" xfId="0" applyNumberFormat="1" applyFill="1" applyBorder="1"/>
    <xf numFmtId="0" fontId="0" fillId="8" borderId="0" xfId="0" applyFill="1" applyBorder="1"/>
    <xf numFmtId="43" fontId="3" fillId="0" borderId="30" xfId="1" applyFont="1" applyBorder="1"/>
    <xf numFmtId="0" fontId="25" fillId="9" borderId="0" xfId="0" applyFont="1" applyFill="1" applyBorder="1" applyAlignment="1">
      <alignment horizontal="right"/>
    </xf>
    <xf numFmtId="43" fontId="25" fillId="9" borderId="0" xfId="1" applyFont="1" applyFill="1" applyBorder="1" applyAlignment="1">
      <alignment horizontal="right"/>
    </xf>
    <xf numFmtId="43" fontId="25" fillId="9" borderId="0" xfId="1" applyFont="1" applyFill="1" applyBorder="1"/>
    <xf numFmtId="43" fontId="25" fillId="9" borderId="29" xfId="1" applyFont="1" applyFill="1" applyBorder="1"/>
    <xf numFmtId="43" fontId="3" fillId="0" borderId="8" xfId="1" applyFont="1" applyBorder="1"/>
    <xf numFmtId="43" fontId="3" fillId="7" borderId="33" xfId="1" applyFont="1" applyFill="1" applyBorder="1"/>
    <xf numFmtId="164" fontId="3" fillId="0" borderId="9" xfId="0" applyNumberFormat="1" applyFont="1" applyBorder="1"/>
    <xf numFmtId="0" fontId="0" fillId="7" borderId="4" xfId="0" applyFill="1" applyBorder="1"/>
    <xf numFmtId="4" fontId="0" fillId="0" borderId="31" xfId="0" applyNumberFormat="1" applyFont="1" applyBorder="1" applyAlignment="1">
      <alignment horizontal="left"/>
    </xf>
    <xf numFmtId="0" fontId="0" fillId="0" borderId="31" xfId="0" applyFont="1" applyBorder="1" applyAlignment="1">
      <alignment horizontal="left"/>
    </xf>
    <xf numFmtId="0" fontId="0" fillId="7" borderId="7" xfId="0" applyFill="1" applyBorder="1"/>
    <xf numFmtId="0" fontId="21" fillId="7" borderId="8" xfId="0" applyFont="1" applyFill="1" applyBorder="1" applyAlignment="1">
      <alignment horizontal="right"/>
    </xf>
    <xf numFmtId="0" fontId="37" fillId="0" borderId="0" xfId="0" applyFont="1" applyBorder="1" applyAlignment="1">
      <alignment horizontal="right"/>
    </xf>
    <xf numFmtId="43" fontId="38" fillId="0" borderId="0" xfId="1" applyFont="1" applyBorder="1"/>
    <xf numFmtId="43" fontId="23" fillId="0" borderId="2" xfId="1" applyFont="1" applyBorder="1" applyAlignment="1"/>
    <xf numFmtId="43" fontId="23" fillId="0" borderId="2" xfId="1" applyFont="1" applyBorder="1"/>
    <xf numFmtId="43" fontId="22" fillId="0" borderId="32" xfId="1" applyFont="1" applyBorder="1" applyAlignment="1"/>
    <xf numFmtId="0" fontId="23" fillId="0" borderId="1" xfId="0" applyFont="1" applyBorder="1" applyAlignment="1"/>
    <xf numFmtId="0" fontId="0" fillId="0" borderId="2" xfId="0" applyBorder="1"/>
    <xf numFmtId="43" fontId="21" fillId="0" borderId="0" xfId="1" applyFont="1" applyBorder="1" applyAlignment="1">
      <alignment horizontal="center" vertical="center" wrapText="1"/>
    </xf>
    <xf numFmtId="0" fontId="3" fillId="9" borderId="0" xfId="0" applyFont="1" applyFill="1" applyAlignment="1">
      <alignment horizontal="center"/>
    </xf>
    <xf numFmtId="0" fontId="0" fillId="11" borderId="0" xfId="0" applyFill="1"/>
    <xf numFmtId="43" fontId="3" fillId="11" borderId="0" xfId="1" applyFont="1" applyFill="1"/>
    <xf numFmtId="0" fontId="5" fillId="11" borderId="0" xfId="0" applyFont="1" applyFill="1" applyAlignment="1"/>
    <xf numFmtId="43" fontId="21" fillId="11" borderId="0" xfId="1" applyFont="1" applyFill="1" applyAlignment="1"/>
    <xf numFmtId="43" fontId="0" fillId="11" borderId="0" xfId="1" applyFont="1" applyFill="1"/>
    <xf numFmtId="43" fontId="5" fillId="11" borderId="0" xfId="1" applyFont="1" applyFill="1"/>
    <xf numFmtId="43" fontId="24" fillId="11" borderId="0" xfId="1" applyFont="1" applyFill="1"/>
    <xf numFmtId="43" fontId="24" fillId="11" borderId="0" xfId="1" applyFont="1" applyFill="1" applyBorder="1"/>
    <xf numFmtId="43" fontId="0" fillId="11" borderId="0" xfId="1" applyFont="1" applyFill="1" applyBorder="1"/>
    <xf numFmtId="0" fontId="19" fillId="11" borderId="0" xfId="0" applyFont="1" applyFill="1" applyAlignment="1"/>
    <xf numFmtId="0" fontId="19" fillId="11" borderId="0" xfId="0" applyFont="1" applyFill="1"/>
    <xf numFmtId="0" fontId="5" fillId="11" borderId="1" xfId="0" applyFont="1" applyFill="1" applyBorder="1" applyAlignment="1"/>
    <xf numFmtId="43" fontId="21" fillId="11" borderId="1" xfId="1" applyFont="1" applyFill="1" applyBorder="1" applyAlignment="1"/>
    <xf numFmtId="0" fontId="0" fillId="11" borderId="0" xfId="0" applyFill="1" applyAlignment="1">
      <alignment horizontal="left" vertical="center" wrapText="1"/>
    </xf>
    <xf numFmtId="0" fontId="25" fillId="11" borderId="0" xfId="0" applyFont="1" applyFill="1"/>
    <xf numFmtId="0" fontId="0" fillId="11" borderId="0" xfId="0" applyFill="1" applyBorder="1"/>
    <xf numFmtId="0" fontId="0" fillId="11" borderId="1" xfId="0" applyFill="1" applyBorder="1"/>
    <xf numFmtId="0" fontId="36" fillId="11" borderId="1" xfId="0" applyFont="1" applyFill="1" applyBorder="1"/>
    <xf numFmtId="43" fontId="23" fillId="11" borderId="0" xfId="1" applyFont="1" applyFill="1"/>
    <xf numFmtId="43" fontId="3" fillId="11" borderId="1" xfId="1" applyFont="1" applyFill="1" applyBorder="1"/>
    <xf numFmtId="0" fontId="42" fillId="11" borderId="0" xfId="0" applyFont="1" applyFill="1"/>
    <xf numFmtId="0" fontId="42" fillId="11" borderId="0" xfId="0" applyFont="1" applyFill="1" applyBorder="1" applyAlignment="1"/>
    <xf numFmtId="0" fontId="0" fillId="0" borderId="0" xfId="0" applyFill="1" applyBorder="1" applyAlignment="1">
      <alignment horizontal="right"/>
    </xf>
    <xf numFmtId="0" fontId="3" fillId="0" borderId="0" xfId="0" applyFont="1" applyFill="1" applyBorder="1" applyAlignment="1">
      <alignment horizontal="right"/>
    </xf>
    <xf numFmtId="164" fontId="0" fillId="11" borderId="0" xfId="0" applyNumberFormat="1" applyFill="1"/>
    <xf numFmtId="0" fontId="30" fillId="10" borderId="0" xfId="0" applyFont="1" applyFill="1"/>
    <xf numFmtId="0" fontId="0" fillId="11" borderId="0" xfId="0" applyFill="1" applyBorder="1" applyAlignment="1">
      <alignment horizontal="right"/>
    </xf>
    <xf numFmtId="43" fontId="3" fillId="11" borderId="0" xfId="1" applyFont="1" applyFill="1" applyBorder="1"/>
    <xf numFmtId="0" fontId="35" fillId="11" borderId="1" xfId="0" applyFont="1" applyFill="1" applyBorder="1"/>
    <xf numFmtId="0" fontId="39" fillId="11" borderId="0" xfId="0" applyFont="1" applyFill="1" applyAlignment="1">
      <alignment horizontal="right"/>
    </xf>
    <xf numFmtId="0" fontId="39" fillId="11" borderId="0" xfId="0" applyFont="1" applyFill="1"/>
    <xf numFmtId="0" fontId="0" fillId="11" borderId="0" xfId="0" applyFill="1" applyAlignment="1">
      <alignment horizontal="right"/>
    </xf>
    <xf numFmtId="0" fontId="5" fillId="11" borderId="0" xfId="0" applyFont="1" applyFill="1"/>
    <xf numFmtId="0" fontId="41" fillId="11" borderId="0" xfId="0" applyFont="1" applyFill="1" applyAlignment="1">
      <alignment horizontal="right"/>
    </xf>
    <xf numFmtId="43" fontId="40" fillId="11" borderId="0" xfId="1" applyFont="1" applyFill="1"/>
    <xf numFmtId="164" fontId="40" fillId="11" borderId="0" xfId="0" applyNumberFormat="1" applyFont="1" applyFill="1"/>
    <xf numFmtId="0" fontId="0" fillId="11" borderId="2" xfId="0" applyFill="1" applyBorder="1" applyAlignment="1">
      <alignment horizontal="center"/>
    </xf>
    <xf numFmtId="43" fontId="0" fillId="11" borderId="0" xfId="1" applyNumberFormat="1" applyFont="1" applyFill="1"/>
    <xf numFmtId="0" fontId="3" fillId="11" borderId="0" xfId="0" applyFont="1" applyFill="1"/>
    <xf numFmtId="0" fontId="0" fillId="11" borderId="34" xfId="0" applyFill="1" applyBorder="1" applyAlignment="1">
      <alignment horizontal="right"/>
    </xf>
    <xf numFmtId="0" fontId="3" fillId="11" borderId="34" xfId="0" applyFont="1" applyFill="1" applyBorder="1" applyAlignment="1">
      <alignment horizontal="right"/>
    </xf>
    <xf numFmtId="0" fontId="0" fillId="11" borderId="35" xfId="0" applyFill="1" applyBorder="1" applyAlignment="1">
      <alignment horizontal="right"/>
    </xf>
    <xf numFmtId="3" fontId="3" fillId="11" borderId="35" xfId="0" applyNumberFormat="1" applyFont="1" applyFill="1" applyBorder="1" applyAlignment="1">
      <alignment horizontal="right"/>
    </xf>
    <xf numFmtId="0" fontId="0" fillId="11" borderId="36" xfId="0" applyFill="1" applyBorder="1" applyAlignment="1">
      <alignment horizontal="right"/>
    </xf>
    <xf numFmtId="0" fontId="0" fillId="11" borderId="34" xfId="0" applyFill="1" applyBorder="1"/>
    <xf numFmtId="0" fontId="43" fillId="0" borderId="0" xfId="0" applyFont="1" applyFill="1" applyBorder="1" applyAlignment="1">
      <alignment horizontal="right"/>
    </xf>
    <xf numFmtId="0" fontId="3" fillId="11" borderId="0" xfId="0" applyFont="1" applyFill="1" applyAlignment="1">
      <alignment horizontal="left"/>
    </xf>
    <xf numFmtId="0" fontId="3" fillId="11" borderId="0" xfId="0" applyFont="1" applyFill="1" applyAlignment="1"/>
    <xf numFmtId="0" fontId="3" fillId="11" borderId="34" xfId="0" applyFont="1" applyFill="1" applyBorder="1"/>
    <xf numFmtId="0" fontId="27" fillId="0" borderId="0" xfId="0" applyFont="1" applyFill="1" applyBorder="1" applyAlignment="1">
      <alignment horizontal="right"/>
    </xf>
    <xf numFmtId="10" fontId="0" fillId="11" borderId="0" xfId="3" applyNumberFormat="1" applyFont="1" applyFill="1"/>
    <xf numFmtId="0" fontId="45" fillId="0" borderId="38" xfId="4" applyFont="1" applyBorder="1" applyAlignment="1">
      <alignment horizontal="center" vertical="center"/>
    </xf>
    <xf numFmtId="0" fontId="45" fillId="0" borderId="39" xfId="4" applyFont="1" applyBorder="1" applyAlignment="1">
      <alignment horizontal="center" vertical="center"/>
    </xf>
    <xf numFmtId="0" fontId="45" fillId="0" borderId="33" xfId="4" applyFont="1" applyBorder="1" applyAlignment="1">
      <alignment horizontal="center" vertical="center"/>
    </xf>
    <xf numFmtId="0" fontId="45" fillId="0" borderId="40" xfId="4" applyFont="1" applyBorder="1" applyAlignment="1">
      <alignment horizontal="center" vertical="center"/>
    </xf>
    <xf numFmtId="0" fontId="45" fillId="13" borderId="33" xfId="4" applyFont="1" applyFill="1" applyBorder="1" applyAlignment="1">
      <alignment horizontal="center" vertical="center"/>
    </xf>
    <xf numFmtId="0" fontId="45" fillId="0" borderId="41" xfId="4" applyFont="1" applyBorder="1" applyAlignment="1">
      <alignment horizontal="center" vertical="center"/>
    </xf>
    <xf numFmtId="0" fontId="46" fillId="0" borderId="0" xfId="4" applyFont="1"/>
    <xf numFmtId="167" fontId="47" fillId="0" borderId="32" xfId="4" applyNumberFormat="1" applyFont="1" applyBorder="1" applyAlignment="1">
      <alignment horizontal="center"/>
    </xf>
    <xf numFmtId="167" fontId="47" fillId="0" borderId="32" xfId="4" applyNumberFormat="1" applyFont="1" applyBorder="1"/>
    <xf numFmtId="168" fontId="47" fillId="0" borderId="32" xfId="4" applyNumberFormat="1" applyFont="1" applyBorder="1"/>
    <xf numFmtId="167" fontId="47" fillId="0" borderId="32" xfId="4" applyNumberFormat="1" applyFont="1" applyBorder="1" applyAlignment="1">
      <alignment horizontal="right"/>
    </xf>
    <xf numFmtId="167" fontId="45" fillId="13" borderId="32" xfId="4" applyNumberFormat="1" applyFont="1" applyFill="1" applyBorder="1" applyAlignment="1">
      <alignment horizontal="right"/>
    </xf>
    <xf numFmtId="167" fontId="47" fillId="0" borderId="42" xfId="4" applyNumberFormat="1" applyFont="1" applyBorder="1" applyAlignment="1">
      <alignment horizontal="right"/>
    </xf>
    <xf numFmtId="0" fontId="44" fillId="0" borderId="0" xfId="4"/>
    <xf numFmtId="167" fontId="47" fillId="0" borderId="2" xfId="4" applyNumberFormat="1" applyFont="1" applyBorder="1" applyAlignment="1">
      <alignment horizontal="center"/>
    </xf>
    <xf numFmtId="167" fontId="47" fillId="0" borderId="2" xfId="4" applyNumberFormat="1" applyFont="1" applyBorder="1"/>
    <xf numFmtId="168" fontId="47" fillId="0" borderId="2" xfId="4" applyNumberFormat="1" applyFont="1" applyBorder="1"/>
    <xf numFmtId="167" fontId="47" fillId="0" borderId="2" xfId="4" applyNumberFormat="1" applyFont="1" applyBorder="1" applyAlignment="1">
      <alignment horizontal="right"/>
    </xf>
    <xf numFmtId="167" fontId="45" fillId="13" borderId="2" xfId="4" applyNumberFormat="1" applyFont="1" applyFill="1" applyBorder="1" applyAlignment="1">
      <alignment horizontal="right"/>
    </xf>
    <xf numFmtId="167" fontId="47" fillId="0" borderId="44" xfId="4" applyNumberFormat="1" applyFont="1" applyBorder="1" applyAlignment="1">
      <alignment horizontal="right"/>
    </xf>
    <xf numFmtId="167" fontId="47" fillId="0" borderId="46" xfId="4" applyNumberFormat="1" applyFont="1" applyBorder="1" applyAlignment="1">
      <alignment horizontal="center"/>
    </xf>
    <xf numFmtId="167" fontId="47" fillId="0" borderId="46" xfId="4" applyNumberFormat="1" applyFont="1" applyBorder="1"/>
    <xf numFmtId="168" fontId="47" fillId="0" borderId="46" xfId="4" applyNumberFormat="1" applyFont="1" applyBorder="1"/>
    <xf numFmtId="167" fontId="47" fillId="0" borderId="46" xfId="4" applyNumberFormat="1" applyFont="1" applyBorder="1" applyAlignment="1">
      <alignment horizontal="right"/>
    </xf>
    <xf numFmtId="167" fontId="45" fillId="13" borderId="46" xfId="4" applyNumberFormat="1" applyFont="1" applyFill="1" applyBorder="1" applyAlignment="1">
      <alignment horizontal="right"/>
    </xf>
    <xf numFmtId="167" fontId="47" fillId="0" borderId="47" xfId="4" applyNumberFormat="1" applyFont="1" applyBorder="1" applyAlignment="1">
      <alignment horizontal="right"/>
    </xf>
    <xf numFmtId="168" fontId="48" fillId="0" borderId="32" xfId="4" applyNumberFormat="1" applyFont="1" applyBorder="1"/>
    <xf numFmtId="167" fontId="47" fillId="0" borderId="49" xfId="4" applyNumberFormat="1" applyFont="1" applyBorder="1" applyAlignment="1">
      <alignment horizontal="center"/>
    </xf>
    <xf numFmtId="167" fontId="47" fillId="0" borderId="49" xfId="4" applyNumberFormat="1" applyFont="1" applyBorder="1"/>
    <xf numFmtId="168" fontId="47" fillId="0" borderId="49" xfId="4" applyNumberFormat="1" applyFont="1" applyBorder="1"/>
    <xf numFmtId="167" fontId="47" fillId="0" borderId="49" xfId="4" applyNumberFormat="1" applyFont="1" applyBorder="1" applyAlignment="1">
      <alignment horizontal="right"/>
    </xf>
    <xf numFmtId="167" fontId="45" fillId="13" borderId="49" xfId="4" applyNumberFormat="1" applyFont="1" applyFill="1" applyBorder="1" applyAlignment="1">
      <alignment horizontal="right"/>
    </xf>
    <xf numFmtId="167" fontId="47" fillId="0" borderId="50" xfId="4" applyNumberFormat="1" applyFont="1" applyBorder="1" applyAlignment="1">
      <alignment horizontal="right"/>
    </xf>
    <xf numFmtId="43" fontId="3" fillId="11" borderId="0" xfId="1" applyFont="1" applyFill="1" applyAlignment="1">
      <alignment horizontal="right"/>
    </xf>
    <xf numFmtId="169" fontId="3" fillId="11" borderId="0" xfId="0" applyNumberFormat="1" applyFont="1" applyFill="1" applyAlignment="1">
      <alignment horizontal="left"/>
    </xf>
    <xf numFmtId="0" fontId="3" fillId="11" borderId="0" xfId="0" applyFont="1" applyFill="1" applyAlignment="1">
      <alignment horizontal="right"/>
    </xf>
    <xf numFmtId="2" fontId="47" fillId="0" borderId="17" xfId="4" applyNumberFormat="1" applyFont="1" applyBorder="1" applyAlignment="1">
      <alignment horizontal="center"/>
    </xf>
    <xf numFmtId="2" fontId="47" fillId="0" borderId="43" xfId="4" applyNumberFormat="1" applyFont="1" applyBorder="1" applyAlignment="1">
      <alignment horizontal="center"/>
    </xf>
    <xf numFmtId="2" fontId="47" fillId="0" borderId="45" xfId="4" applyNumberFormat="1" applyFont="1" applyBorder="1" applyAlignment="1">
      <alignment horizontal="center"/>
    </xf>
    <xf numFmtId="2" fontId="47" fillId="0" borderId="48" xfId="4" applyNumberFormat="1" applyFont="1" applyBorder="1" applyAlignment="1">
      <alignment horizontal="center"/>
    </xf>
    <xf numFmtId="2" fontId="3" fillId="11" borderId="0" xfId="0" applyNumberFormat="1" applyFont="1" applyFill="1"/>
    <xf numFmtId="16" fontId="0" fillId="11" borderId="0" xfId="0" applyNumberFormat="1" applyFill="1"/>
    <xf numFmtId="0" fontId="50" fillId="11" borderId="5" xfId="0" applyFont="1" applyFill="1" applyBorder="1"/>
    <xf numFmtId="0" fontId="0" fillId="11" borderId="5" xfId="0" applyFill="1" applyBorder="1"/>
    <xf numFmtId="7" fontId="3" fillId="0" borderId="0" xfId="1" applyNumberFormat="1" applyFont="1" applyBorder="1"/>
    <xf numFmtId="169" fontId="3" fillId="11" borderId="0" xfId="0" applyNumberFormat="1" applyFont="1" applyFill="1" applyAlignment="1">
      <alignment horizontal="center"/>
    </xf>
    <xf numFmtId="0" fontId="0" fillId="8" borderId="0" xfId="0" applyNumberFormat="1" applyFill="1" applyBorder="1"/>
    <xf numFmtId="7" fontId="24" fillId="0" borderId="29" xfId="1" applyNumberFormat="1" applyFont="1" applyBorder="1"/>
    <xf numFmtId="0" fontId="40" fillId="11" borderId="0" xfId="0" applyFont="1" applyFill="1" applyBorder="1" applyAlignment="1">
      <alignment horizontal="right"/>
    </xf>
    <xf numFmtId="43" fontId="30" fillId="0" borderId="0" xfId="1" applyFont="1" applyBorder="1" applyAlignment="1">
      <alignment horizontal="right"/>
    </xf>
    <xf numFmtId="0" fontId="50" fillId="11" borderId="0" xfId="0" applyFont="1" applyFill="1" applyBorder="1"/>
    <xf numFmtId="43" fontId="24" fillId="9" borderId="0" xfId="1" applyFont="1" applyFill="1" applyBorder="1"/>
    <xf numFmtId="0" fontId="28" fillId="0" borderId="0" xfId="0" applyFont="1" applyBorder="1" applyAlignment="1">
      <alignment horizontal="right"/>
    </xf>
    <xf numFmtId="43" fontId="0" fillId="0" borderId="0" xfId="0" applyNumberFormat="1" applyBorder="1"/>
    <xf numFmtId="43" fontId="4" fillId="11" borderId="0" xfId="1" applyFont="1" applyFill="1"/>
    <xf numFmtId="0" fontId="0" fillId="11" borderId="2" xfId="0" applyFill="1" applyBorder="1"/>
    <xf numFmtId="43" fontId="23" fillId="11" borderId="2" xfId="1" applyFont="1" applyFill="1" applyBorder="1"/>
    <xf numFmtId="0" fontId="27" fillId="11" borderId="0" xfId="0" applyFont="1" applyFill="1" applyBorder="1" applyAlignment="1">
      <alignment horizontal="right"/>
    </xf>
    <xf numFmtId="43" fontId="27" fillId="11" borderId="0" xfId="1" applyFont="1" applyFill="1" applyBorder="1"/>
    <xf numFmtId="2" fontId="27" fillId="11" borderId="0" xfId="0" applyNumberFormat="1" applyFont="1" applyFill="1" applyBorder="1" applyAlignment="1">
      <alignment horizontal="center"/>
    </xf>
    <xf numFmtId="0" fontId="3" fillId="11" borderId="0" xfId="0" applyFont="1" applyFill="1" applyBorder="1" applyAlignment="1">
      <alignment horizontal="left"/>
    </xf>
    <xf numFmtId="170" fontId="3" fillId="0" borderId="0" xfId="1" applyNumberFormat="1" applyFont="1" applyFill="1" applyBorder="1"/>
    <xf numFmtId="170" fontId="43" fillId="0" borderId="0" xfId="1" applyNumberFormat="1" applyFont="1" applyFill="1" applyBorder="1"/>
    <xf numFmtId="170" fontId="27" fillId="0" borderId="0" xfId="1" applyNumberFormat="1" applyFont="1" applyFill="1" applyBorder="1"/>
    <xf numFmtId="3" fontId="3" fillId="11" borderId="36" xfId="0" applyNumberFormat="1" applyFont="1" applyFill="1" applyBorder="1" applyAlignment="1">
      <alignment horizontal="right"/>
    </xf>
    <xf numFmtId="170" fontId="0" fillId="11" borderId="0" xfId="1" applyNumberFormat="1" applyFont="1" applyFill="1" applyBorder="1"/>
    <xf numFmtId="170" fontId="0" fillId="11" borderId="34" xfId="1" applyNumberFormat="1" applyFont="1" applyFill="1" applyBorder="1"/>
    <xf numFmtId="170" fontId="0" fillId="11" borderId="0" xfId="0" applyNumberFormat="1" applyFill="1"/>
    <xf numFmtId="170" fontId="3" fillId="0" borderId="0" xfId="0" applyNumberFormat="1" applyFont="1" applyFill="1" applyBorder="1"/>
    <xf numFmtId="170" fontId="43" fillId="0" borderId="0" xfId="0" applyNumberFormat="1" applyFont="1" applyFill="1" applyBorder="1" applyAlignment="1">
      <alignment horizontal="right"/>
    </xf>
    <xf numFmtId="170" fontId="43" fillId="0" borderId="0" xfId="0" applyNumberFormat="1" applyFont="1" applyFill="1" applyBorder="1" applyAlignment="1">
      <alignment horizontal="center"/>
    </xf>
    <xf numFmtId="170" fontId="27" fillId="11" borderId="0" xfId="1" applyNumberFormat="1" applyFont="1" applyFill="1" applyBorder="1"/>
    <xf numFmtId="170" fontId="0" fillId="11" borderId="0" xfId="0" applyNumberFormat="1" applyFill="1" applyBorder="1"/>
    <xf numFmtId="170" fontId="0" fillId="11" borderId="0" xfId="0" applyNumberFormat="1" applyFill="1" applyBorder="1" applyAlignment="1">
      <alignment horizontal="right"/>
    </xf>
    <xf numFmtId="170" fontId="25" fillId="9" borderId="0" xfId="1" applyNumberFormat="1" applyFont="1" applyFill="1" applyBorder="1" applyAlignment="1">
      <alignment horizontal="right"/>
    </xf>
    <xf numFmtId="170" fontId="20" fillId="9" borderId="0" xfId="1" applyNumberFormat="1" applyFont="1" applyFill="1" applyBorder="1"/>
    <xf numFmtId="170" fontId="25" fillId="9" borderId="0" xfId="1" applyNumberFormat="1" applyFont="1" applyFill="1" applyBorder="1"/>
    <xf numFmtId="170" fontId="0" fillId="0" borderId="0" xfId="1" applyNumberFormat="1" applyFont="1" applyBorder="1"/>
    <xf numFmtId="170" fontId="23" fillId="0" borderId="0" xfId="1" applyNumberFormat="1" applyFont="1" applyBorder="1"/>
    <xf numFmtId="0" fontId="3" fillId="11" borderId="1" xfId="0" applyFont="1" applyFill="1" applyBorder="1" applyAlignment="1">
      <alignment horizontal="left"/>
    </xf>
    <xf numFmtId="170" fontId="3" fillId="0" borderId="0" xfId="0" applyNumberFormat="1" applyFont="1" applyFill="1" applyBorder="1" applyAlignment="1">
      <alignment horizontal="right"/>
    </xf>
    <xf numFmtId="170" fontId="3" fillId="0" borderId="0" xfId="0" applyNumberFormat="1" applyFont="1" applyFill="1" applyBorder="1" applyAlignment="1">
      <alignment horizontal="center"/>
    </xf>
    <xf numFmtId="170" fontId="0" fillId="0" borderId="0" xfId="0" applyNumberFormat="1" applyFill="1" applyBorder="1"/>
    <xf numFmtId="170" fontId="0" fillId="0" borderId="0" xfId="0" applyNumberFormat="1" applyFill="1" applyBorder="1" applyAlignment="1">
      <alignment horizontal="right"/>
    </xf>
    <xf numFmtId="170" fontId="27" fillId="0" borderId="0" xfId="0" applyNumberFormat="1" applyFont="1" applyFill="1" applyBorder="1" applyAlignment="1">
      <alignment horizontal="center"/>
    </xf>
    <xf numFmtId="0" fontId="39" fillId="11" borderId="2" xfId="0" applyFont="1" applyFill="1" applyBorder="1" applyAlignment="1">
      <alignment vertical="center" wrapText="1"/>
    </xf>
    <xf numFmtId="0" fontId="39" fillId="11" borderId="0" xfId="0" applyFont="1" applyFill="1" applyAlignment="1">
      <alignment vertical="center" wrapText="1"/>
    </xf>
    <xf numFmtId="170" fontId="3" fillId="0" borderId="0" xfId="1" applyNumberFormat="1" applyFont="1" applyBorder="1"/>
    <xf numFmtId="3" fontId="3" fillId="11" borderId="35" xfId="0" applyNumberFormat="1" applyFont="1" applyFill="1" applyBorder="1"/>
    <xf numFmtId="3" fontId="3" fillId="11" borderId="36" xfId="0" applyNumberFormat="1" applyFont="1" applyFill="1" applyBorder="1"/>
    <xf numFmtId="171" fontId="3" fillId="0" borderId="0" xfId="0" applyNumberFormat="1" applyFont="1" applyFill="1" applyBorder="1"/>
    <xf numFmtId="171" fontId="43" fillId="0" borderId="0" xfId="0" applyNumberFormat="1" applyFont="1" applyFill="1" applyBorder="1"/>
    <xf numFmtId="171" fontId="0" fillId="0" borderId="0" xfId="0" applyNumberFormat="1" applyFill="1" applyBorder="1"/>
    <xf numFmtId="0" fontId="0" fillId="12" borderId="22" xfId="0" applyFill="1" applyBorder="1"/>
    <xf numFmtId="0" fontId="0" fillId="0" borderId="30" xfId="0" applyFill="1" applyBorder="1"/>
    <xf numFmtId="171" fontId="43" fillId="0" borderId="29" xfId="0" applyNumberFormat="1" applyFont="1" applyFill="1" applyBorder="1"/>
    <xf numFmtId="0" fontId="0" fillId="12" borderId="37" xfId="0" applyFill="1" applyBorder="1"/>
    <xf numFmtId="0" fontId="0" fillId="12" borderId="5" xfId="0" applyFill="1" applyBorder="1" applyAlignment="1">
      <alignment horizontal="right"/>
    </xf>
    <xf numFmtId="171" fontId="0" fillId="12" borderId="51" xfId="0" applyNumberFormat="1" applyFill="1" applyBorder="1"/>
    <xf numFmtId="0" fontId="3" fillId="12" borderId="19" xfId="0" applyFont="1" applyFill="1" applyBorder="1" applyAlignment="1">
      <alignment horizontal="right"/>
    </xf>
    <xf numFmtId="171" fontId="3" fillId="12" borderId="20" xfId="0" applyNumberFormat="1" applyFont="1" applyFill="1" applyBorder="1"/>
    <xf numFmtId="171" fontId="0" fillId="11" borderId="0" xfId="0" applyNumberFormat="1" applyFill="1" applyBorder="1"/>
    <xf numFmtId="0" fontId="0" fillId="11" borderId="5" xfId="0" applyFill="1" applyBorder="1" applyAlignment="1">
      <alignment horizontal="right"/>
    </xf>
    <xf numFmtId="171" fontId="0" fillId="11" borderId="5" xfId="0" applyNumberFormat="1" applyFill="1" applyBorder="1"/>
    <xf numFmtId="0" fontId="23" fillId="0" borderId="0" xfId="0" applyFont="1" applyFill="1" applyBorder="1" applyAlignment="1">
      <alignment horizontal="right"/>
    </xf>
    <xf numFmtId="171" fontId="0" fillId="11" borderId="0" xfId="0" applyNumberFormat="1" applyFill="1"/>
    <xf numFmtId="0" fontId="39" fillId="11" borderId="53" xfId="0" applyFont="1" applyFill="1" applyBorder="1" applyAlignment="1">
      <alignment vertical="center" wrapText="1"/>
    </xf>
    <xf numFmtId="0" fontId="39" fillId="11" borderId="52" xfId="0" applyFont="1" applyFill="1" applyBorder="1" applyAlignment="1">
      <alignment vertical="center" wrapText="1"/>
    </xf>
    <xf numFmtId="0" fontId="51" fillId="11" borderId="2" xfId="0" applyFont="1" applyFill="1" applyBorder="1" applyAlignment="1">
      <alignment vertical="center" wrapText="1"/>
    </xf>
    <xf numFmtId="0" fontId="51" fillId="11" borderId="52" xfId="0" applyFont="1" applyFill="1" applyBorder="1" applyAlignment="1">
      <alignment vertical="center" wrapText="1"/>
    </xf>
    <xf numFmtId="0" fontId="51" fillId="11" borderId="53" xfId="0" applyFont="1" applyFill="1" applyBorder="1" applyAlignment="1">
      <alignment vertical="center" wrapText="1"/>
    </xf>
    <xf numFmtId="170" fontId="25" fillId="11" borderId="2" xfId="1" applyNumberFormat="1" applyFont="1" applyFill="1" applyBorder="1" applyAlignment="1"/>
    <xf numFmtId="170" fontId="25" fillId="11" borderId="52" xfId="0" applyNumberFormat="1" applyFont="1" applyFill="1" applyBorder="1" applyAlignment="1"/>
    <xf numFmtId="170" fontId="25" fillId="11" borderId="53" xfId="0" applyNumberFormat="1" applyFont="1" applyFill="1" applyBorder="1"/>
    <xf numFmtId="170" fontId="25" fillId="0" borderId="2" xfId="0" applyNumberFormat="1" applyFont="1" applyBorder="1" applyAlignment="1">
      <alignment horizontal="center"/>
    </xf>
    <xf numFmtId="170" fontId="3" fillId="11" borderId="0" xfId="1" applyNumberFormat="1" applyFont="1" applyFill="1" applyBorder="1"/>
    <xf numFmtId="7" fontId="3" fillId="0" borderId="55" xfId="0" applyNumberFormat="1" applyFont="1" applyBorder="1" applyAlignment="1">
      <alignment horizontal="left"/>
    </xf>
    <xf numFmtId="10" fontId="24" fillId="11" borderId="0" xfId="3" applyNumberFormat="1" applyFont="1" applyFill="1" applyBorder="1"/>
    <xf numFmtId="0" fontId="52" fillId="11" borderId="0" xfId="0" applyFont="1" applyFill="1" applyAlignment="1">
      <alignment horizontal="right"/>
    </xf>
    <xf numFmtId="171" fontId="0" fillId="11" borderId="2" xfId="0" applyNumberFormat="1" applyFill="1" applyBorder="1" applyAlignment="1"/>
    <xf numFmtId="171" fontId="26" fillId="11" borderId="52" xfId="1" applyNumberFormat="1" applyFont="1" applyFill="1" applyBorder="1" applyAlignment="1"/>
    <xf numFmtId="171" fontId="26" fillId="11" borderId="53" xfId="1" applyNumberFormat="1" applyFont="1" applyFill="1" applyBorder="1" applyAlignment="1"/>
    <xf numFmtId="171" fontId="26" fillId="11" borderId="21" xfId="1" applyNumberFormat="1" applyFont="1" applyFill="1" applyBorder="1" applyAlignment="1"/>
    <xf numFmtId="171" fontId="3" fillId="11" borderId="0" xfId="0" applyNumberFormat="1" applyFont="1" applyFill="1"/>
    <xf numFmtId="171" fontId="23" fillId="11" borderId="0" xfId="1" applyNumberFormat="1" applyFont="1" applyFill="1" applyBorder="1"/>
    <xf numFmtId="171" fontId="23" fillId="9" borderId="54" xfId="1" applyNumberFormat="1" applyFont="1" applyFill="1" applyBorder="1"/>
    <xf numFmtId="171" fontId="52" fillId="11" borderId="0" xfId="0" applyNumberFormat="1" applyFont="1" applyFill="1" applyAlignment="1">
      <alignment horizontal="center"/>
    </xf>
    <xf numFmtId="171" fontId="5" fillId="11" borderId="0" xfId="0" applyNumberFormat="1" applyFont="1" applyFill="1"/>
    <xf numFmtId="170" fontId="52" fillId="11" borderId="0" xfId="1" applyNumberFormat="1" applyFont="1" applyFill="1" applyAlignment="1">
      <alignment horizontal="left"/>
    </xf>
    <xf numFmtId="0" fontId="5" fillId="11" borderId="0" xfId="0" applyFont="1" applyFill="1" applyAlignment="1">
      <alignment horizontal="right"/>
    </xf>
    <xf numFmtId="43" fontId="5" fillId="11" borderId="0" xfId="1" applyNumberFormat="1" applyFont="1" applyFill="1"/>
    <xf numFmtId="43" fontId="21" fillId="14" borderId="0" xfId="1" applyFont="1" applyFill="1" applyBorder="1" applyAlignment="1">
      <alignment horizontal="left" vertical="center"/>
    </xf>
    <xf numFmtId="43" fontId="53" fillId="0" borderId="0" xfId="1" applyFont="1" applyBorder="1" applyAlignment="1">
      <alignment horizontal="left" vertical="center"/>
    </xf>
    <xf numFmtId="170" fontId="25" fillId="11" borderId="2" xfId="1" applyNumberFormat="1" applyFont="1" applyFill="1" applyBorder="1" applyAlignment="1">
      <alignment horizontal="left"/>
    </xf>
    <xf numFmtId="170" fontId="25" fillId="11" borderId="52" xfId="0" applyNumberFormat="1" applyFont="1" applyFill="1" applyBorder="1" applyAlignment="1">
      <alignment horizontal="left"/>
    </xf>
    <xf numFmtId="170" fontId="25" fillId="11" borderId="53" xfId="0" applyNumberFormat="1" applyFont="1" applyFill="1" applyBorder="1" applyAlignment="1">
      <alignment horizontal="left"/>
    </xf>
    <xf numFmtId="170" fontId="25" fillId="0" borderId="2" xfId="0" applyNumberFormat="1" applyFont="1" applyBorder="1" applyAlignment="1">
      <alignment horizontal="left"/>
    </xf>
    <xf numFmtId="0" fontId="31" fillId="11" borderId="57" xfId="0" applyFont="1" applyFill="1" applyBorder="1"/>
    <xf numFmtId="0" fontId="31" fillId="11" borderId="58" xfId="0" applyFont="1" applyFill="1" applyBorder="1"/>
    <xf numFmtId="170" fontId="5" fillId="11" borderId="0" xfId="0" applyNumberFormat="1" applyFont="1" applyFill="1"/>
    <xf numFmtId="170" fontId="5" fillId="11" borderId="0" xfId="0" applyNumberFormat="1" applyFont="1" applyFill="1" applyBorder="1"/>
    <xf numFmtId="170" fontId="40" fillId="11" borderId="0" xfId="0" applyNumberFormat="1" applyFont="1" applyFill="1"/>
    <xf numFmtId="0" fontId="3" fillId="10" borderId="31" xfId="0" applyFont="1" applyFill="1" applyBorder="1" applyProtection="1">
      <protection locked="0"/>
    </xf>
    <xf numFmtId="166" fontId="0" fillId="10" borderId="31" xfId="0" applyNumberFormat="1" applyFont="1" applyFill="1" applyBorder="1" applyAlignment="1" applyProtection="1">
      <alignment horizontal="left"/>
      <protection locked="0"/>
    </xf>
    <xf numFmtId="0" fontId="0" fillId="10" borderId="2" xfId="0" applyFill="1" applyBorder="1" applyProtection="1">
      <protection locked="0"/>
    </xf>
    <xf numFmtId="2" fontId="0" fillId="10" borderId="2" xfId="0" applyNumberFormat="1" applyFill="1" applyBorder="1" applyProtection="1">
      <protection locked="0"/>
    </xf>
    <xf numFmtId="0" fontId="0" fillId="10" borderId="2" xfId="0" applyFill="1" applyBorder="1" applyAlignment="1" applyProtection="1">
      <alignment horizontal="left"/>
      <protection locked="0"/>
    </xf>
    <xf numFmtId="43" fontId="20" fillId="10" borderId="0" xfId="1" applyFont="1" applyFill="1" applyBorder="1" applyProtection="1">
      <protection locked="0"/>
    </xf>
    <xf numFmtId="43" fontId="3" fillId="10" borderId="0" xfId="1" applyFont="1" applyFill="1" applyBorder="1" applyProtection="1">
      <protection locked="0"/>
    </xf>
    <xf numFmtId="0" fontId="3" fillId="10" borderId="0" xfId="0" applyFont="1" applyFill="1" applyProtection="1">
      <protection locked="0"/>
    </xf>
    <xf numFmtId="43" fontId="3" fillId="0" borderId="30" xfId="1" applyFont="1" applyBorder="1" applyProtection="1">
      <protection locked="0"/>
    </xf>
    <xf numFmtId="43" fontId="3" fillId="0" borderId="0" xfId="1" applyFont="1" applyBorder="1" applyProtection="1">
      <protection locked="0"/>
    </xf>
    <xf numFmtId="0" fontId="56" fillId="0" borderId="1" xfId="4" applyFont="1" applyBorder="1"/>
    <xf numFmtId="0" fontId="44" fillId="0" borderId="1" xfId="4" applyBorder="1"/>
    <xf numFmtId="0" fontId="57" fillId="0" borderId="0" xfId="4" applyFont="1"/>
    <xf numFmtId="0" fontId="58" fillId="11" borderId="56" xfId="0" applyFont="1" applyFill="1" applyBorder="1" applyAlignment="1">
      <alignment horizontal="left"/>
    </xf>
    <xf numFmtId="43" fontId="3" fillId="0" borderId="0" xfId="1" applyFont="1" applyFill="1" applyBorder="1" applyProtection="1">
      <protection locked="0"/>
    </xf>
    <xf numFmtId="0" fontId="60" fillId="11" borderId="0" xfId="0" applyFont="1" applyFill="1"/>
    <xf numFmtId="0" fontId="0" fillId="11" borderId="2" xfId="0" applyFill="1" applyBorder="1" applyAlignment="1">
      <alignment vertical="center"/>
    </xf>
    <xf numFmtId="0" fontId="0" fillId="11" borderId="0" xfId="0" applyFill="1" applyAlignment="1">
      <alignment vertical="center"/>
    </xf>
    <xf numFmtId="0" fontId="59" fillId="11" borderId="0" xfId="0" applyFont="1" applyFill="1" applyAlignment="1">
      <alignment vertical="center"/>
    </xf>
    <xf numFmtId="173" fontId="0" fillId="2" borderId="23" xfId="0" applyNumberFormat="1" applyFill="1" applyBorder="1" applyAlignment="1" applyProtection="1">
      <alignment horizontal="center"/>
      <protection hidden="1"/>
    </xf>
    <xf numFmtId="173" fontId="2" fillId="2" borderId="27" xfId="0" applyNumberFormat="1" applyFont="1" applyFill="1" applyBorder="1" applyAlignment="1" applyProtection="1">
      <alignment horizontal="center"/>
      <protection hidden="1"/>
    </xf>
    <xf numFmtId="0" fontId="0" fillId="11" borderId="2" xfId="0" applyFill="1" applyBorder="1" applyAlignment="1">
      <alignment horizontal="center" vertical="center" wrapText="1"/>
    </xf>
    <xf numFmtId="10" fontId="0" fillId="11" borderId="0" xfId="3" applyNumberFormat="1" applyFont="1" applyFill="1" applyAlignment="1">
      <alignment horizontal="right"/>
    </xf>
    <xf numFmtId="0" fontId="0" fillId="4" borderId="0" xfId="0" applyFill="1" applyProtection="1">
      <protection hidden="1"/>
    </xf>
    <xf numFmtId="0" fontId="7" fillId="4" borderId="0" xfId="0" applyFont="1" applyFill="1" applyProtection="1">
      <protection hidden="1"/>
    </xf>
    <xf numFmtId="0" fontId="0" fillId="5" borderId="0" xfId="0" applyFill="1" applyProtection="1">
      <protection hidden="1"/>
    </xf>
    <xf numFmtId="0" fontId="8" fillId="4" borderId="0" xfId="0" applyFont="1" applyFill="1" applyProtection="1">
      <protection hidden="1"/>
    </xf>
    <xf numFmtId="0" fontId="10" fillId="4" borderId="0" xfId="0" applyFont="1" applyFill="1" applyProtection="1">
      <protection hidden="1"/>
    </xf>
    <xf numFmtId="0" fontId="13" fillId="3" borderId="0" xfId="0" applyFont="1" applyFill="1" applyAlignment="1" applyProtection="1">
      <alignment horizontal="center" vertical="center" wrapText="1"/>
      <protection hidden="1"/>
    </xf>
    <xf numFmtId="0" fontId="0" fillId="3" borderId="0" xfId="0" applyFill="1" applyProtection="1">
      <protection hidden="1"/>
    </xf>
    <xf numFmtId="0" fontId="4" fillId="5" borderId="0" xfId="0" applyFont="1" applyFill="1" applyProtection="1">
      <protection hidden="1"/>
    </xf>
    <xf numFmtId="0" fontId="10" fillId="4" borderId="0" xfId="0" applyFont="1" applyFill="1" applyAlignment="1" applyProtection="1">
      <alignment vertical="center"/>
      <protection hidden="1"/>
    </xf>
    <xf numFmtId="0" fontId="16" fillId="3" borderId="11" xfId="0" applyFont="1" applyFill="1" applyBorder="1" applyAlignment="1" applyProtection="1">
      <alignment horizontal="center" vertical="center" wrapText="1"/>
      <protection hidden="1"/>
    </xf>
    <xf numFmtId="0" fontId="15" fillId="3" borderId="0" xfId="0" applyFont="1" applyFill="1" applyAlignment="1" applyProtection="1">
      <alignment horizontal="center" vertical="center"/>
      <protection hidden="1"/>
    </xf>
    <xf numFmtId="49" fontId="2" fillId="2" borderId="0" xfId="0" applyNumberFormat="1" applyFont="1" applyFill="1" applyAlignment="1" applyProtection="1">
      <alignment horizontal="center" vertical="center" wrapText="1"/>
      <protection hidden="1"/>
    </xf>
    <xf numFmtId="0" fontId="0" fillId="2" borderId="11" xfId="0" applyFill="1" applyBorder="1" applyAlignment="1" applyProtection="1">
      <alignment horizontal="center" vertical="center" wrapText="1"/>
      <protection hidden="1"/>
    </xf>
    <xf numFmtId="0" fontId="0" fillId="2" borderId="18" xfId="0" applyFill="1" applyBorder="1" applyProtection="1">
      <protection hidden="1"/>
    </xf>
    <xf numFmtId="4" fontId="0" fillId="0" borderId="22" xfId="0" applyNumberFormat="1" applyBorder="1" applyAlignment="1" applyProtection="1">
      <alignment horizontal="center"/>
      <protection locked="0"/>
    </xf>
    <xf numFmtId="0" fontId="7" fillId="4" borderId="19" xfId="0" applyFont="1" applyFill="1" applyBorder="1" applyProtection="1">
      <protection hidden="1"/>
    </xf>
    <xf numFmtId="0" fontId="0" fillId="2" borderId="24" xfId="0" applyFill="1" applyBorder="1" applyProtection="1">
      <protection hidden="1"/>
    </xf>
    <xf numFmtId="4" fontId="0" fillId="2" borderId="1" xfId="0" applyNumberFormat="1" applyFill="1" applyBorder="1" applyProtection="1">
      <protection hidden="1"/>
    </xf>
    <xf numFmtId="165" fontId="0" fillId="2" borderId="25" xfId="0" applyNumberFormat="1" applyFill="1" applyBorder="1" applyProtection="1">
      <protection hidden="1"/>
    </xf>
    <xf numFmtId="0" fontId="0" fillId="2" borderId="24" xfId="0" applyFill="1" applyBorder="1" applyAlignment="1" applyProtection="1">
      <alignment vertical="top"/>
      <protection hidden="1"/>
    </xf>
    <xf numFmtId="0" fontId="0" fillId="2" borderId="25" xfId="0" applyFill="1" applyBorder="1" applyAlignment="1" applyProtection="1">
      <alignment vertical="top"/>
      <protection hidden="1"/>
    </xf>
    <xf numFmtId="0" fontId="0" fillId="4" borderId="0" xfId="0" applyFill="1" applyAlignment="1" applyProtection="1">
      <alignment horizontal="left"/>
      <protection hidden="1"/>
    </xf>
    <xf numFmtId="0" fontId="0" fillId="6" borderId="0" xfId="0" applyFill="1" applyProtection="1">
      <protection hidden="1"/>
    </xf>
    <xf numFmtId="0" fontId="0" fillId="5" borderId="6" xfId="0" applyFill="1" applyBorder="1" applyProtection="1">
      <protection hidden="1"/>
    </xf>
    <xf numFmtId="0" fontId="0" fillId="2" borderId="6" xfId="0" applyFill="1" applyBorder="1" applyProtection="1">
      <protection hidden="1"/>
    </xf>
    <xf numFmtId="0" fontId="0" fillId="2" borderId="12" xfId="0" applyFill="1" applyBorder="1" applyAlignment="1" applyProtection="1">
      <alignment horizontal="right" wrapText="1"/>
      <protection hidden="1"/>
    </xf>
    <xf numFmtId="0" fontId="0" fillId="2" borderId="6" xfId="0" applyFill="1" applyBorder="1" applyAlignment="1" applyProtection="1">
      <alignment horizontal="center"/>
      <protection hidden="1"/>
    </xf>
    <xf numFmtId="0" fontId="0" fillId="2" borderId="12" xfId="0" applyFill="1" applyBorder="1" applyAlignment="1" applyProtection="1">
      <alignment horizontal="center"/>
      <protection hidden="1"/>
    </xf>
    <xf numFmtId="0" fontId="17" fillId="2" borderId="0" xfId="0" applyFont="1" applyFill="1" applyAlignment="1" applyProtection="1">
      <alignment horizontal="right" wrapText="1"/>
      <protection hidden="1"/>
    </xf>
    <xf numFmtId="4" fontId="0" fillId="2" borderId="6" xfId="0" applyNumberFormat="1" applyFill="1" applyBorder="1" applyProtection="1">
      <protection hidden="1"/>
    </xf>
    <xf numFmtId="4" fontId="0" fillId="2" borderId="0" xfId="0" applyNumberFormat="1" applyFill="1" applyProtection="1">
      <protection hidden="1"/>
    </xf>
    <xf numFmtId="4" fontId="0" fillId="2" borderId="12" xfId="0" applyNumberFormat="1" applyFill="1" applyBorder="1" applyProtection="1">
      <protection hidden="1"/>
    </xf>
    <xf numFmtId="4" fontId="0" fillId="2" borderId="24" xfId="0" applyNumberFormat="1" applyFill="1" applyBorder="1" applyProtection="1">
      <protection hidden="1"/>
    </xf>
    <xf numFmtId="4" fontId="2" fillId="2" borderId="26" xfId="0" applyNumberFormat="1" applyFont="1" applyFill="1" applyBorder="1" applyProtection="1">
      <protection hidden="1"/>
    </xf>
    <xf numFmtId="0" fontId="17" fillId="4" borderId="0" xfId="0" applyFont="1" applyFill="1" applyProtection="1">
      <protection hidden="1"/>
    </xf>
    <xf numFmtId="0" fontId="7" fillId="4" borderId="6" xfId="0" applyFont="1" applyFill="1" applyBorder="1" applyProtection="1">
      <protection hidden="1"/>
    </xf>
    <xf numFmtId="0" fontId="0" fillId="11" borderId="35" xfId="0" applyFill="1" applyBorder="1" applyAlignment="1">
      <alignment horizontal="right"/>
    </xf>
    <xf numFmtId="0" fontId="0" fillId="11" borderId="36" xfId="0" applyFill="1" applyBorder="1" applyAlignment="1">
      <alignment horizontal="right"/>
    </xf>
    <xf numFmtId="0" fontId="0" fillId="0" borderId="21" xfId="0" applyBorder="1" applyAlignment="1" applyProtection="1">
      <alignment horizontal="center"/>
      <protection locked="0"/>
    </xf>
    <xf numFmtId="4" fontId="0" fillId="2" borderId="19" xfId="0" applyNumberFormat="1" applyFill="1" applyBorder="1" applyAlignment="1" applyProtection="1">
      <alignment horizontal="center"/>
      <protection hidden="1"/>
    </xf>
    <xf numFmtId="0" fontId="0" fillId="2" borderId="18" xfId="0" applyFill="1" applyBorder="1" applyAlignment="1" applyProtection="1">
      <alignment horizontal="center"/>
      <protection hidden="1"/>
    </xf>
    <xf numFmtId="0" fontId="0" fillId="2" borderId="23" xfId="0" applyFill="1" applyBorder="1" applyAlignment="1" applyProtection="1">
      <alignment horizontal="center"/>
      <protection hidden="1"/>
    </xf>
    <xf numFmtId="0" fontId="16" fillId="3" borderId="3" xfId="0" applyFont="1" applyFill="1" applyBorder="1" applyAlignment="1" applyProtection="1">
      <alignment horizontal="center" vertical="center" wrapText="1"/>
      <protection hidden="1"/>
    </xf>
    <xf numFmtId="0" fontId="10" fillId="2" borderId="0" xfId="0" applyFont="1" applyFill="1" applyAlignment="1" applyProtection="1">
      <alignment horizontal="center" vertical="center" wrapText="1"/>
      <protection hidden="1"/>
    </xf>
    <xf numFmtId="0" fontId="0" fillId="0" borderId="21" xfId="0" applyBorder="1" applyAlignment="1" applyProtection="1">
      <alignment horizontal="center" wrapText="1"/>
      <protection locked="0"/>
    </xf>
    <xf numFmtId="0" fontId="0" fillId="0" borderId="20" xfId="0" applyBorder="1" applyAlignment="1" applyProtection="1">
      <alignment horizontal="left" wrapText="1"/>
      <protection locked="0"/>
    </xf>
    <xf numFmtId="0" fontId="0" fillId="2" borderId="0" xfId="0" applyFill="1" applyAlignment="1" applyProtection="1">
      <alignment horizontal="right" wrapText="1"/>
      <protection hidden="1"/>
    </xf>
    <xf numFmtId="0" fontId="0" fillId="2" borderId="12" xfId="0" applyFill="1" applyBorder="1" applyAlignment="1" applyProtection="1">
      <alignment horizontal="center" vertical="center" wrapText="1"/>
      <protection hidden="1"/>
    </xf>
    <xf numFmtId="0" fontId="16" fillId="3" borderId="3" xfId="0" applyFont="1" applyFill="1" applyBorder="1" applyAlignment="1" applyProtection="1">
      <alignment vertical="center" wrapText="1"/>
      <protection hidden="1"/>
    </xf>
    <xf numFmtId="0" fontId="11" fillId="3" borderId="6" xfId="0" applyFont="1" applyFill="1" applyBorder="1" applyAlignment="1" applyProtection="1">
      <alignment horizontal="center" vertical="center"/>
      <protection hidden="1"/>
    </xf>
    <xf numFmtId="0" fontId="0" fillId="11" borderId="0" xfId="0" applyFill="1" applyAlignment="1">
      <alignment vertical="center"/>
    </xf>
    <xf numFmtId="171" fontId="52" fillId="11" borderId="0" xfId="0" applyNumberFormat="1" applyFont="1" applyFill="1" applyAlignment="1">
      <alignment horizontal="left"/>
    </xf>
    <xf numFmtId="170" fontId="20" fillId="11" borderId="0" xfId="0" applyNumberFormat="1" applyFont="1" applyFill="1"/>
    <xf numFmtId="0" fontId="0" fillId="11" borderId="2" xfId="0" applyFill="1" applyBorder="1" applyAlignment="1">
      <alignment horizontal="left" vertical="top" wrapText="1"/>
    </xf>
    <xf numFmtId="0" fontId="0" fillId="11" borderId="2" xfId="0" applyFill="1" applyBorder="1" applyAlignment="1">
      <alignment horizontal="center" vertical="center"/>
    </xf>
    <xf numFmtId="0" fontId="0" fillId="11" borderId="2" xfId="0" applyFill="1" applyBorder="1" applyAlignment="1">
      <alignment horizontal="center" vertical="center" wrapText="1"/>
    </xf>
    <xf numFmtId="0" fontId="0" fillId="0" borderId="2" xfId="0" applyBorder="1" applyAlignment="1">
      <alignment horizontal="right"/>
    </xf>
    <xf numFmtId="0" fontId="0" fillId="0" borderId="2" xfId="0" applyFont="1" applyBorder="1" applyAlignment="1">
      <alignment horizontal="right"/>
    </xf>
    <xf numFmtId="0" fontId="19" fillId="11" borderId="2" xfId="0" applyFont="1" applyFill="1" applyBorder="1" applyAlignment="1">
      <alignment horizontal="right"/>
    </xf>
    <xf numFmtId="7" fontId="3" fillId="0" borderId="7" xfId="0" applyNumberFormat="1" applyFont="1" applyBorder="1" applyAlignment="1">
      <alignment horizontal="center" vertical="center"/>
    </xf>
    <xf numFmtId="7" fontId="3" fillId="0" borderId="8" xfId="0" applyNumberFormat="1" applyFont="1" applyBorder="1" applyAlignment="1">
      <alignment horizontal="center" vertical="center"/>
    </xf>
    <xf numFmtId="7" fontId="3" fillId="0" borderId="9" xfId="0" applyNumberFormat="1" applyFont="1" applyBorder="1" applyAlignment="1">
      <alignment horizontal="center" vertical="center"/>
    </xf>
    <xf numFmtId="0" fontId="0" fillId="11" borderId="5" xfId="0" applyFill="1" applyBorder="1" applyAlignment="1">
      <alignment horizontal="center"/>
    </xf>
    <xf numFmtId="0" fontId="19" fillId="0" borderId="32" xfId="0" applyFont="1" applyBorder="1" applyAlignment="1">
      <alignment horizontal="right"/>
    </xf>
    <xf numFmtId="0" fontId="19" fillId="0" borderId="2" xfId="0" applyFont="1" applyBorder="1" applyAlignment="1">
      <alignment horizontal="right"/>
    </xf>
    <xf numFmtId="0" fontId="50" fillId="0" borderId="38" xfId="0" applyFont="1" applyBorder="1" applyAlignment="1">
      <alignment horizontal="right" vertical="center"/>
    </xf>
    <xf numFmtId="0" fontId="50" fillId="0" borderId="41" xfId="0" applyFont="1" applyBorder="1" applyAlignment="1">
      <alignment horizontal="right" vertical="center"/>
    </xf>
    <xf numFmtId="0" fontId="0" fillId="0" borderId="32" xfId="0" applyFont="1" applyBorder="1" applyAlignment="1">
      <alignment horizontal="right"/>
    </xf>
    <xf numFmtId="0" fontId="0" fillId="0" borderId="21" xfId="0" applyFont="1" applyBorder="1" applyAlignment="1">
      <alignment horizontal="right"/>
    </xf>
    <xf numFmtId="0" fontId="11" fillId="3" borderId="6" xfId="0" applyFont="1" applyFill="1" applyBorder="1" applyAlignment="1" applyProtection="1">
      <alignment horizontal="center" vertical="center"/>
      <protection hidden="1"/>
    </xf>
    <xf numFmtId="0" fontId="11" fillId="3" borderId="0" xfId="0" applyFont="1" applyFill="1" applyAlignment="1" applyProtection="1">
      <alignment horizontal="center" vertical="center"/>
      <protection hidden="1"/>
    </xf>
    <xf numFmtId="0" fontId="15" fillId="3" borderId="7" xfId="0" applyFont="1" applyFill="1" applyBorder="1" applyAlignment="1" applyProtection="1">
      <alignment horizontal="center"/>
      <protection hidden="1"/>
    </xf>
    <xf numFmtId="0" fontId="15" fillId="3" borderId="8" xfId="0" applyFont="1" applyFill="1" applyBorder="1" applyAlignment="1" applyProtection="1">
      <alignment horizontal="center"/>
      <protection hidden="1"/>
    </xf>
    <xf numFmtId="0" fontId="15" fillId="3" borderId="9" xfId="0" applyFont="1" applyFill="1" applyBorder="1" applyAlignment="1" applyProtection="1">
      <alignment horizontal="center"/>
      <protection hidden="1"/>
    </xf>
    <xf numFmtId="0" fontId="15" fillId="3" borderId="10" xfId="0" applyFont="1" applyFill="1" applyBorder="1" applyAlignment="1" applyProtection="1">
      <alignment horizontal="center" vertical="center" wrapText="1"/>
      <protection hidden="1"/>
    </xf>
    <xf numFmtId="0" fontId="15" fillId="3" borderId="3" xfId="0" applyFont="1" applyFill="1" applyBorder="1" applyAlignment="1" applyProtection="1">
      <alignment horizontal="center" vertical="center" wrapText="1"/>
      <protection hidden="1"/>
    </xf>
    <xf numFmtId="0" fontId="15" fillId="3" borderId="6" xfId="0" applyFont="1" applyFill="1" applyBorder="1" applyAlignment="1" applyProtection="1">
      <alignment horizontal="center" vertical="center" wrapText="1"/>
      <protection hidden="1"/>
    </xf>
    <xf numFmtId="0" fontId="15" fillId="3" borderId="0" xfId="0" applyFont="1" applyFill="1" applyAlignment="1" applyProtection="1">
      <alignment horizontal="center" vertical="center" wrapText="1"/>
      <protection hidden="1"/>
    </xf>
    <xf numFmtId="0" fontId="15" fillId="3" borderId="15" xfId="0" applyFont="1" applyFill="1" applyBorder="1" applyAlignment="1" applyProtection="1">
      <alignment horizontal="center" vertical="center" wrapText="1"/>
      <protection hidden="1"/>
    </xf>
    <xf numFmtId="0" fontId="15" fillId="3" borderId="5" xfId="0" applyFont="1" applyFill="1" applyBorder="1" applyAlignment="1" applyProtection="1">
      <alignment horizontal="center" vertical="center" wrapText="1"/>
      <protection hidden="1"/>
    </xf>
    <xf numFmtId="3" fontId="16" fillId="3" borderId="7" xfId="0" applyNumberFormat="1" applyFont="1" applyFill="1" applyBorder="1" applyAlignment="1" applyProtection="1">
      <alignment horizontal="center" vertical="center" wrapText="1"/>
      <protection hidden="1"/>
    </xf>
    <xf numFmtId="3" fontId="16" fillId="3" borderId="9" xfId="0" applyNumberFormat="1" applyFont="1" applyFill="1" applyBorder="1" applyAlignment="1" applyProtection="1">
      <alignment horizontal="center" vertical="center" wrapText="1"/>
      <protection hidden="1"/>
    </xf>
    <xf numFmtId="49" fontId="18" fillId="2" borderId="0" xfId="0" applyNumberFormat="1" applyFont="1" applyFill="1" applyAlignment="1" applyProtection="1">
      <alignment horizontal="center" vertical="center" wrapText="1"/>
      <protection hidden="1"/>
    </xf>
    <xf numFmtId="0" fontId="10" fillId="2" borderId="0" xfId="0" applyFont="1" applyFill="1" applyAlignment="1" applyProtection="1">
      <alignment horizontal="center" vertical="center" wrapText="1"/>
      <protection hidden="1"/>
    </xf>
    <xf numFmtId="0" fontId="10" fillId="2" borderId="5" xfId="0" applyFont="1" applyFill="1" applyBorder="1" applyAlignment="1" applyProtection="1">
      <alignment horizontal="center" vertical="center" wrapText="1"/>
      <protection hidden="1"/>
    </xf>
    <xf numFmtId="0" fontId="10" fillId="2" borderId="12" xfId="0" applyFont="1" applyFill="1" applyBorder="1" applyAlignment="1" applyProtection="1">
      <alignment horizontal="center" vertical="center" wrapText="1"/>
      <protection hidden="1"/>
    </xf>
    <xf numFmtId="0" fontId="10" fillId="2" borderId="16" xfId="0" applyFont="1" applyFill="1" applyBorder="1" applyAlignment="1" applyProtection="1">
      <alignment horizontal="center" vertical="center" wrapText="1"/>
      <protection hidden="1"/>
    </xf>
    <xf numFmtId="3" fontId="0" fillId="2" borderId="13" xfId="0" applyNumberFormat="1" applyFill="1" applyBorder="1" applyAlignment="1" applyProtection="1">
      <alignment horizontal="center" vertical="center" wrapText="1"/>
      <protection hidden="1"/>
    </xf>
    <xf numFmtId="0" fontId="0" fillId="2" borderId="14" xfId="0" applyFill="1" applyBorder="1" applyAlignment="1" applyProtection="1">
      <alignment horizontal="center" vertical="center" wrapText="1"/>
      <protection hidden="1"/>
    </xf>
    <xf numFmtId="0" fontId="0" fillId="2" borderId="17" xfId="0" applyFill="1" applyBorder="1" applyAlignment="1" applyProtection="1">
      <alignment horizontal="center" vertical="center" wrapText="1"/>
      <protection hidden="1"/>
    </xf>
    <xf numFmtId="3" fontId="0" fillId="2" borderId="12" xfId="0" applyNumberFormat="1" applyFill="1" applyBorder="1" applyAlignment="1" applyProtection="1">
      <alignment horizontal="center" vertical="center" wrapText="1"/>
      <protection hidden="1"/>
    </xf>
    <xf numFmtId="0" fontId="0" fillId="2" borderId="12" xfId="0" applyFill="1" applyBorder="1" applyAlignment="1" applyProtection="1">
      <alignment horizontal="center" vertical="center" wrapText="1"/>
      <protection hidden="1"/>
    </xf>
    <xf numFmtId="0" fontId="0" fillId="2" borderId="16" xfId="0" applyFill="1" applyBorder="1" applyAlignment="1" applyProtection="1">
      <alignment horizontal="center" vertical="center" wrapText="1"/>
      <protection hidden="1"/>
    </xf>
    <xf numFmtId="0" fontId="0" fillId="2" borderId="19" xfId="0" applyFill="1" applyBorder="1" applyAlignment="1" applyProtection="1">
      <alignment horizontal="left" wrapText="1"/>
      <protection hidden="1"/>
    </xf>
    <xf numFmtId="0" fontId="16" fillId="3" borderId="3" xfId="0" applyFont="1" applyFill="1" applyBorder="1" applyAlignment="1" applyProtection="1">
      <alignment horizontal="center" vertical="center" wrapText="1"/>
      <protection hidden="1"/>
    </xf>
    <xf numFmtId="0" fontId="0" fillId="0" borderId="20" xfId="0" applyBorder="1" applyAlignment="1" applyProtection="1">
      <alignment horizontal="center" wrapText="1"/>
      <protection locked="0"/>
    </xf>
    <xf numFmtId="0" fontId="0" fillId="0" borderId="21" xfId="0" applyBorder="1" applyAlignment="1" applyProtection="1">
      <alignment horizontal="center" wrapText="1"/>
      <protection locked="0"/>
    </xf>
    <xf numFmtId="0" fontId="0" fillId="0" borderId="22" xfId="0" applyBorder="1" applyAlignment="1" applyProtection="1">
      <alignment horizontal="center" wrapText="1"/>
      <protection locked="0"/>
    </xf>
    <xf numFmtId="4" fontId="0" fillId="2" borderId="19" xfId="0" applyNumberFormat="1" applyFill="1" applyBorder="1" applyAlignment="1" applyProtection="1">
      <alignment horizontal="center"/>
      <protection hidden="1"/>
    </xf>
    <xf numFmtId="3" fontId="16" fillId="3" borderId="10" xfId="0" applyNumberFormat="1" applyFont="1" applyFill="1" applyBorder="1" applyAlignment="1" applyProtection="1">
      <alignment horizontal="center" vertical="center" wrapText="1"/>
      <protection hidden="1"/>
    </xf>
    <xf numFmtId="3" fontId="16" fillId="3" borderId="11" xfId="0" applyNumberFormat="1" applyFont="1" applyFill="1" applyBorder="1" applyAlignment="1" applyProtection="1">
      <alignment horizontal="center" vertical="center" wrapText="1"/>
      <protection hidden="1"/>
    </xf>
    <xf numFmtId="49" fontId="0" fillId="2" borderId="0" xfId="0" applyNumberFormat="1" applyFill="1" applyAlignment="1" applyProtection="1">
      <alignment horizontal="center" vertical="center" wrapText="1"/>
      <protection hidden="1"/>
    </xf>
    <xf numFmtId="3" fontId="0" fillId="2" borderId="6" xfId="0" applyNumberFormat="1" applyFill="1" applyBorder="1" applyAlignment="1" applyProtection="1">
      <alignment horizontal="center" vertical="center" wrapText="1"/>
      <protection hidden="1"/>
    </xf>
    <xf numFmtId="0" fontId="0" fillId="2" borderId="6" xfId="0" applyFill="1" applyBorder="1" applyAlignment="1" applyProtection="1">
      <alignment horizontal="center" vertical="center" wrapText="1"/>
      <protection hidden="1"/>
    </xf>
    <xf numFmtId="0" fontId="0" fillId="2" borderId="15" xfId="0" applyFill="1" applyBorder="1" applyAlignment="1" applyProtection="1">
      <alignment horizontal="center" vertical="center" wrapText="1"/>
      <protection hidden="1"/>
    </xf>
    <xf numFmtId="0" fontId="16" fillId="3" borderId="0" xfId="0" applyFont="1" applyFill="1" applyAlignment="1" applyProtection="1">
      <alignment horizontal="center" vertical="center" wrapText="1"/>
      <protection hidden="1"/>
    </xf>
    <xf numFmtId="0" fontId="16" fillId="3" borderId="3" xfId="0" applyFont="1" applyFill="1" applyBorder="1" applyAlignment="1" applyProtection="1">
      <alignment vertical="center" wrapText="1"/>
      <protection hidden="1"/>
    </xf>
    <xf numFmtId="3" fontId="0" fillId="2" borderId="10" xfId="0" applyNumberFormat="1" applyFill="1" applyBorder="1" applyAlignment="1" applyProtection="1">
      <alignment horizontal="center" vertical="center" wrapText="1"/>
      <protection hidden="1"/>
    </xf>
    <xf numFmtId="3" fontId="0" fillId="2" borderId="11" xfId="0" applyNumberFormat="1" applyFill="1" applyBorder="1" applyAlignment="1" applyProtection="1">
      <alignment horizontal="center" vertical="center" wrapText="1"/>
      <protection hidden="1"/>
    </xf>
    <xf numFmtId="3" fontId="0" fillId="2" borderId="15" xfId="0" applyNumberFormat="1" applyFill="1" applyBorder="1" applyAlignment="1" applyProtection="1">
      <alignment horizontal="center" vertical="center" wrapText="1"/>
      <protection hidden="1"/>
    </xf>
    <xf numFmtId="3" fontId="0" fillId="2" borderId="16" xfId="0" applyNumberFormat="1" applyFill="1" applyBorder="1" applyAlignment="1" applyProtection="1">
      <alignment horizontal="center" vertical="center" wrapText="1"/>
      <protection hidden="1"/>
    </xf>
    <xf numFmtId="0" fontId="0" fillId="0" borderId="20" xfId="0" applyBorder="1" applyAlignment="1" applyProtection="1">
      <alignment horizontal="center"/>
      <protection locked="0"/>
    </xf>
    <xf numFmtId="0" fontId="0" fillId="0" borderId="21" xfId="0" applyBorder="1" applyAlignment="1" applyProtection="1">
      <alignment horizontal="center"/>
      <protection locked="0"/>
    </xf>
    <xf numFmtId="0" fontId="0" fillId="2" borderId="18" xfId="0" applyFill="1" applyBorder="1" applyAlignment="1" applyProtection="1">
      <alignment horizontal="center"/>
      <protection hidden="1"/>
    </xf>
    <xf numFmtId="0" fontId="0" fillId="2" borderId="23" xfId="0" applyFill="1" applyBorder="1" applyAlignment="1" applyProtection="1">
      <alignment horizontal="center"/>
      <protection hidden="1"/>
    </xf>
    <xf numFmtId="0" fontId="12" fillId="2" borderId="0" xfId="0" applyFont="1" applyFill="1" applyAlignment="1" applyProtection="1">
      <alignment horizontal="center" vertical="center" wrapText="1"/>
      <protection hidden="1"/>
    </xf>
    <xf numFmtId="172" fontId="12" fillId="2" borderId="6" xfId="0" applyNumberFormat="1" applyFont="1" applyFill="1" applyBorder="1" applyAlignment="1" applyProtection="1">
      <alignment horizontal="center" vertical="center" wrapText="1"/>
      <protection hidden="1"/>
    </xf>
    <xf numFmtId="172" fontId="12" fillId="2" borderId="0" xfId="0" applyNumberFormat="1" applyFont="1" applyFill="1" applyAlignment="1" applyProtection="1">
      <alignment horizontal="center" vertical="center" wrapText="1"/>
      <protection hidden="1"/>
    </xf>
    <xf numFmtId="0" fontId="6" fillId="4" borderId="1" xfId="2" applyFill="1" applyBorder="1" applyAlignment="1" applyProtection="1">
      <alignment horizontal="left"/>
      <protection hidden="1"/>
    </xf>
    <xf numFmtId="0" fontId="9" fillId="3" borderId="6" xfId="0" applyFont="1" applyFill="1" applyBorder="1" applyAlignment="1" applyProtection="1">
      <alignment horizontal="center" vertical="center"/>
      <protection hidden="1"/>
    </xf>
    <xf numFmtId="0" fontId="9" fillId="3" borderId="0" xfId="0" applyFont="1" applyFill="1" applyAlignment="1" applyProtection="1">
      <alignment horizontal="center" vertical="center"/>
      <protection hidden="1"/>
    </xf>
    <xf numFmtId="0" fontId="14" fillId="2" borderId="0" xfId="0" applyFont="1" applyFill="1" applyAlignment="1" applyProtection="1">
      <alignment horizontal="center" vertical="center" wrapText="1"/>
      <protection hidden="1"/>
    </xf>
    <xf numFmtId="0" fontId="0" fillId="0" borderId="20" xfId="0" applyBorder="1" applyAlignment="1" applyProtection="1">
      <alignment horizontal="left" wrapText="1"/>
      <protection locked="0"/>
    </xf>
    <xf numFmtId="0" fontId="0" fillId="0" borderId="21" xfId="0" applyBorder="1" applyAlignment="1" applyProtection="1">
      <alignment horizontal="left" wrapText="1"/>
      <protection locked="0"/>
    </xf>
    <xf numFmtId="0" fontId="0" fillId="2" borderId="19" xfId="0" applyFill="1" applyBorder="1" applyAlignment="1" applyProtection="1">
      <alignment horizontal="right" wrapText="1"/>
      <protection hidden="1"/>
    </xf>
    <xf numFmtId="0" fontId="0" fillId="2" borderId="0" xfId="0" applyFill="1" applyAlignment="1" applyProtection="1">
      <alignment horizontal="right" wrapText="1"/>
      <protection hidden="1"/>
    </xf>
    <xf numFmtId="4" fontId="2" fillId="2" borderId="26" xfId="0" applyNumberFormat="1" applyFont="1" applyFill="1" applyBorder="1" applyAlignment="1" applyProtection="1">
      <alignment horizontal="center"/>
      <protection hidden="1"/>
    </xf>
    <xf numFmtId="0" fontId="2" fillId="2" borderId="28" xfId="0" applyFont="1" applyFill="1" applyBorder="1" applyAlignment="1" applyProtection="1">
      <alignment horizontal="center"/>
      <protection hidden="1"/>
    </xf>
    <xf numFmtId="0" fontId="2" fillId="2" borderId="27" xfId="0" applyFont="1" applyFill="1" applyBorder="1" applyAlignment="1" applyProtection="1">
      <alignment horizontal="center"/>
      <protection hidden="1"/>
    </xf>
    <xf numFmtId="0" fontId="10" fillId="2" borderId="0" xfId="0" applyFont="1" applyFill="1" applyAlignment="1" applyProtection="1">
      <alignment horizontal="center" vertical="center"/>
      <protection hidden="1"/>
    </xf>
  </cellXfs>
  <cellStyles count="6">
    <cellStyle name="Čárka" xfId="1" builtinId="3"/>
    <cellStyle name="Čárka 2" xfId="5" xr:uid="{30F47DF6-9EAF-4DBF-84E3-ED9F90368606}"/>
    <cellStyle name="Hypertextový odkaz" xfId="2" builtinId="8"/>
    <cellStyle name="Normální" xfId="0" builtinId="0"/>
    <cellStyle name="Normální 2" xfId="4" xr:uid="{BFFB682D-DABB-425E-BD57-C7C656DBBAE5}"/>
    <cellStyle name="Procenta" xfId="3" builtinId="5"/>
  </cellStyles>
  <dxfs count="52">
    <dxf>
      <font>
        <color rgb="FF9C0006"/>
      </font>
      <fill>
        <patternFill>
          <bgColor rgb="FFFFC7CE"/>
        </patternFill>
      </fill>
    </dxf>
    <dxf>
      <font>
        <color rgb="FFFF0000"/>
      </font>
      <fill>
        <patternFill>
          <bgColor rgb="FFFFFF00"/>
        </patternFill>
      </fill>
    </dxf>
    <dxf>
      <font>
        <b/>
        <i/>
        <color rgb="FFFF0000"/>
      </font>
    </dxf>
    <dxf>
      <font>
        <b/>
        <i val="0"/>
        <color rgb="FFFF0000"/>
      </font>
      <fill>
        <patternFill>
          <bgColor rgb="FFFFEEB7"/>
        </patternFill>
      </fill>
    </dxf>
    <dxf>
      <font>
        <color rgb="FFFF0000"/>
      </font>
      <fill>
        <patternFill>
          <bgColor rgb="FFFFFF00"/>
        </patternFill>
      </fill>
    </dxf>
    <dxf>
      <font>
        <b/>
        <i val="0"/>
        <strike val="0"/>
        <condense val="0"/>
        <extend val="0"/>
        <outline val="0"/>
        <shadow val="0"/>
        <u val="none"/>
        <vertAlign val="baseline"/>
        <sz val="11"/>
        <color theme="1"/>
        <name val="Aptos Narrow"/>
        <family val="2"/>
        <scheme val="minor"/>
      </font>
      <fill>
        <patternFill patternType="none">
          <fgColor indexed="64"/>
          <bgColor indexed="65"/>
        </patternFill>
      </fill>
    </dxf>
    <dxf>
      <font>
        <b/>
        <i val="0"/>
        <strike val="0"/>
        <condense val="0"/>
        <extend val="0"/>
        <outline val="0"/>
        <shadow val="0"/>
        <u val="none"/>
        <vertAlign val="baseline"/>
        <sz val="11"/>
        <color theme="1"/>
        <name val="Aptos Narrow"/>
        <family val="2"/>
        <scheme val="minor"/>
      </font>
      <numFmt numFmtId="164" formatCode="_-* #,##0.00\ _K_č_-;\-* #,##0.00\ _K_č_-;_-* &quot;-&quot;??\ _K_č_-;_-@_-"/>
      <fill>
        <patternFill patternType="none">
          <fgColor indexed="64"/>
          <bgColor indexed="65"/>
        </patternFill>
      </fill>
      <alignment horizontal="right" vertical="bottom"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theme="1"/>
        <name val="Aptos Narrow"/>
        <family val="2"/>
        <scheme val="minor"/>
      </font>
      <fill>
        <patternFill patternType="none">
          <fgColor indexed="64"/>
          <bgColor indexed="65"/>
        </patternFill>
      </fill>
    </dxf>
    <dxf>
      <fill>
        <patternFill patternType="none">
          <fgColor indexed="64"/>
          <bgColor auto="1"/>
        </patternFill>
      </fill>
    </dxf>
    <dxf>
      <font>
        <b/>
        <i val="0"/>
        <strike val="0"/>
        <condense val="0"/>
        <extend val="0"/>
        <outline val="0"/>
        <shadow val="0"/>
        <u val="none"/>
        <vertAlign val="baseline"/>
        <sz val="11"/>
        <color theme="1"/>
        <name val="Aptos Narrow"/>
        <family val="2"/>
        <scheme val="minor"/>
      </font>
      <numFmt numFmtId="164" formatCode="_-* #,##0.00\ _K_č_-;\-* #,##0.00\ _K_č_-;_-* &quot;-&quot;??\ _K_č_-;_-@_-"/>
      <fill>
        <patternFill patternType="none">
          <fgColor indexed="64"/>
          <bgColor indexed="65"/>
        </patternFill>
      </fill>
      <alignment horizontal="right" vertical="bottom"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theme="1"/>
        <name val="Aptos Narrow"/>
        <family val="2"/>
        <scheme val="minor"/>
      </font>
      <numFmt numFmtId="170" formatCode="_-* #,##0_-;\-* #,##0_-;_-* &quot;-&quot;??_-;_-@_-"/>
      <fill>
        <patternFill patternType="none">
          <fgColor indexed="64"/>
          <bgColor auto="1"/>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Aptos Narrow"/>
        <family val="2"/>
        <scheme val="minor"/>
      </font>
      <numFmt numFmtId="2" formatCode="0.00"/>
      <fill>
        <patternFill patternType="solid">
          <fgColor indexed="64"/>
          <bgColor theme="0"/>
        </patternFill>
      </fill>
      <alignment horizontal="center" vertical="bottom" textRotation="0" wrapText="0" indent="0" justifyLastLine="0" shrinkToFit="0" readingOrder="0"/>
    </dxf>
    <dxf>
      <numFmt numFmtId="170" formatCode="_-* #,##0_-;\-* #,##0_-;_-* &quot;-&quot;??_-;_-@_-"/>
      <fill>
        <patternFill patternType="none">
          <fgColor indexed="64"/>
          <bgColor auto="1"/>
        </patternFill>
      </fill>
      <alignment horizontal="right" vertical="bottom" textRotation="0" wrapText="0" indent="0" justifyLastLine="0" shrinkToFit="0" readingOrder="0"/>
    </dxf>
    <dxf>
      <fill>
        <patternFill patternType="solid">
          <fgColor indexed="64"/>
          <bgColor theme="0"/>
        </patternFill>
      </fill>
      <alignment horizontal="right" vertical="bottom" textRotation="0" wrapText="0" indent="0" justifyLastLine="0" shrinkToFit="0" readingOrder="0"/>
    </dxf>
    <dxf>
      <numFmt numFmtId="170" formatCode="_-* #,##0_-;\-* #,##0_-;_-* &quot;-&quot;??_-;_-@_-"/>
      <fill>
        <patternFill patternType="none">
          <fgColor indexed="64"/>
          <bgColor auto="1"/>
        </patternFill>
      </fill>
    </dxf>
    <dxf>
      <fill>
        <patternFill patternType="solid">
          <fgColor indexed="64"/>
          <bgColor theme="0"/>
        </patternFill>
      </fill>
    </dxf>
    <dxf>
      <border diagonalUp="0" diagonalDown="0">
        <left style="thin">
          <color indexed="64"/>
        </left>
        <right style="thin">
          <color indexed="64"/>
        </right>
        <top style="thin">
          <color indexed="64"/>
        </top>
        <bottom style="thin">
          <color indexed="64"/>
        </bottom>
      </border>
    </dxf>
    <dxf>
      <numFmt numFmtId="170" formatCode="_-* #,##0_-;\-* #,##0_-;_-* &quot;-&quot;??_-;_-@_-"/>
      <fill>
        <patternFill patternType="none">
          <fgColor indexed="64"/>
          <bgColor auto="1"/>
        </patternFill>
      </fill>
    </dxf>
    <dxf>
      <numFmt numFmtId="170" formatCode="_-* #,##0_-;\-* #,##0_-;_-* &quot;-&quot;??_-;_-@_-"/>
      <fill>
        <patternFill patternType="none">
          <fgColor indexed="64"/>
          <bgColor auto="1"/>
        </patternFill>
      </fill>
    </dxf>
    <dxf>
      <numFmt numFmtId="170" formatCode="_-* #,##0_-;\-* #,##0_-;_-* &quot;-&quot;??_-;_-@_-"/>
      <fill>
        <patternFill patternType="none">
          <fgColor indexed="64"/>
          <bgColor auto="1"/>
        </patternFill>
      </fill>
    </dxf>
    <dxf>
      <font>
        <b/>
        <i val="0"/>
        <strike val="0"/>
        <condense val="0"/>
        <extend val="0"/>
        <outline val="0"/>
        <shadow val="0"/>
        <u val="none"/>
        <vertAlign val="baseline"/>
        <sz val="11"/>
        <color theme="1"/>
        <name val="Aptos Narrow"/>
        <family val="2"/>
        <scheme val="minor"/>
      </font>
      <fill>
        <patternFill patternType="none">
          <fgColor indexed="64"/>
          <bgColor indexed="65"/>
        </patternFill>
      </fill>
    </dxf>
    <dxf>
      <fill>
        <patternFill patternType="none">
          <fgColor indexed="64"/>
          <bgColor auto="1"/>
        </patternFill>
      </fill>
    </dxf>
    <dxf>
      <font>
        <b/>
        <i val="0"/>
        <strike val="0"/>
        <condense val="0"/>
        <extend val="0"/>
        <outline val="0"/>
        <shadow val="0"/>
        <u val="none"/>
        <vertAlign val="baseline"/>
        <sz val="11"/>
        <color theme="1"/>
        <name val="Aptos Narrow"/>
        <family val="2"/>
        <scheme val="minor"/>
      </font>
      <numFmt numFmtId="164" formatCode="_-* #,##0.00\ _K_č_-;\-* #,##0.00\ _K_č_-;_-* &quot;-&quot;??\ _K_č_-;_-@_-"/>
      <fill>
        <patternFill patternType="none">
          <fgColor indexed="64"/>
          <bgColor indexed="65"/>
        </patternFill>
      </fill>
      <alignment horizontal="right" vertical="bottom"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ill>
        <patternFill patternType="none">
          <fgColor indexed="64"/>
          <bgColor auto="1"/>
        </patternFill>
      </fill>
    </dxf>
    <dxf>
      <numFmt numFmtId="171" formatCode="_-* #,##0\ _K_č_-;\-* #,##0\ _K_č_-;_-* &quot;-&quot;??\ _K_č_-;_-@_-"/>
      <fill>
        <patternFill patternType="none">
          <fgColor indexed="64"/>
          <bgColor auto="1"/>
        </patternFill>
      </fill>
    </dxf>
    <dxf>
      <font>
        <b/>
        <i val="0"/>
        <strike val="0"/>
        <condense val="0"/>
        <extend val="0"/>
        <outline val="0"/>
        <shadow val="0"/>
        <u val="none"/>
        <vertAlign val="baseline"/>
        <sz val="11"/>
        <color theme="1"/>
        <name val="Aptos Narrow"/>
        <family val="2"/>
        <scheme val="minor"/>
      </font>
      <numFmt numFmtId="164" formatCode="_-* #,##0.00\ _K_č_-;\-* #,##0.00\ _K_č_-;_-* &quot;-&quot;??\ _K_č_-;_-@_-"/>
      <fill>
        <patternFill patternType="solid">
          <fgColor indexed="64"/>
          <bgColor theme="0"/>
        </patternFill>
      </fill>
    </dxf>
    <dxf>
      <fill>
        <patternFill patternType="none">
          <fgColor indexed="64"/>
          <bgColor auto="1"/>
        </patternFill>
      </fill>
    </dxf>
    <dxf>
      <font>
        <b/>
        <i val="0"/>
        <strike val="0"/>
        <condense val="0"/>
        <extend val="0"/>
        <outline val="0"/>
        <shadow val="0"/>
        <u val="none"/>
        <vertAlign val="baseline"/>
        <sz val="11"/>
        <color theme="1"/>
        <name val="Aptos Narrow"/>
        <family val="2"/>
        <scheme val="minor"/>
      </font>
      <fill>
        <patternFill patternType="solid">
          <fgColor indexed="64"/>
          <bgColor theme="0"/>
        </patternFill>
      </fill>
      <alignment horizontal="right" vertical="bottom"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1"/>
        <color theme="1"/>
        <name val="Aptos Narrow"/>
        <family val="2"/>
        <scheme val="minor"/>
      </font>
      <border diagonalUp="0" diagonalDown="0">
        <left style="thin">
          <color indexed="64"/>
        </left>
        <right/>
        <top/>
        <bottom/>
        <vertical/>
        <horizontal/>
      </border>
      <protection locked="0" hidden="0"/>
    </dxf>
    <dxf>
      <font>
        <b/>
        <i val="0"/>
        <strike val="0"/>
        <condense val="0"/>
        <extend val="0"/>
        <outline val="0"/>
        <shadow val="0"/>
        <u val="none"/>
        <vertAlign val="baseline"/>
        <sz val="11"/>
        <color theme="1"/>
        <name val="Aptos Narrow"/>
        <family val="2"/>
        <scheme val="minor"/>
      </font>
      <fill>
        <patternFill patternType="solid">
          <fgColor indexed="64"/>
          <bgColor theme="3" tint="0.249977111117893"/>
        </patternFill>
      </fill>
      <border diagonalUp="0" diagonalDown="0">
        <left style="thin">
          <color indexed="64"/>
        </left>
        <right style="thin">
          <color indexed="64"/>
        </right>
        <top/>
        <bottom/>
        <vertical/>
        <horizontal/>
      </border>
    </dxf>
    <dxf>
      <numFmt numFmtId="0" formatCode="General"/>
    </dxf>
    <dxf>
      <font>
        <b val="0"/>
        <i val="0"/>
        <strike val="0"/>
        <condense val="0"/>
        <extend val="0"/>
        <outline val="0"/>
        <shadow val="0"/>
        <u val="none"/>
        <vertAlign val="baseline"/>
        <sz val="11"/>
        <color theme="1"/>
        <name val="Aptos Narrow"/>
        <family val="2"/>
        <charset val="238"/>
        <scheme val="minor"/>
      </font>
    </dxf>
    <dxf>
      <font>
        <b/>
        <i val="0"/>
        <strike val="0"/>
        <condense val="0"/>
        <extend val="0"/>
        <outline val="0"/>
        <shadow val="0"/>
        <u val="none"/>
        <vertAlign val="baseline"/>
        <sz val="11"/>
        <color theme="1"/>
        <name val="Aptos Narrow"/>
        <family val="2"/>
        <scheme val="minor"/>
      </font>
      <border diagonalUp="0" diagonalDown="0" outline="0">
        <left style="thin">
          <color indexed="64"/>
        </left>
      </border>
    </dxf>
    <dxf>
      <font>
        <b/>
        <i val="0"/>
        <strike val="0"/>
        <condense val="0"/>
        <extend val="0"/>
        <outline val="0"/>
        <shadow val="0"/>
        <u val="none"/>
        <vertAlign val="baseline"/>
        <sz val="11"/>
        <color theme="1"/>
        <name val="Aptos Narrow"/>
        <family val="2"/>
        <scheme val="minor"/>
      </font>
      <fill>
        <patternFill patternType="solid">
          <fgColor indexed="64"/>
          <bgColor theme="3" tint="0.249977111117893"/>
        </patternFill>
      </fill>
      <border diagonalUp="0" diagonalDown="0" outline="0">
        <left style="thin">
          <color indexed="64"/>
        </left>
        <right style="thin">
          <color indexed="64"/>
        </right>
        <top/>
        <bottom/>
      </border>
    </dxf>
    <dxf>
      <font>
        <b/>
        <i val="0"/>
        <strike val="0"/>
        <condense val="0"/>
        <extend val="0"/>
        <outline val="0"/>
        <shadow val="0"/>
        <u val="none"/>
        <vertAlign val="baseline"/>
        <sz val="11"/>
        <color theme="1"/>
        <name val="Aptos Narrow"/>
        <family val="2"/>
        <scheme val="minor"/>
      </font>
      <border diagonalUp="0" diagonalDown="0" outline="0">
        <right style="thin">
          <color indexed="64"/>
        </right>
      </border>
    </dxf>
    <dxf>
      <alignment horizontal="right" vertical="bottom"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1"/>
        <color auto="1"/>
        <name val="Aptos Narrow"/>
        <family val="2"/>
        <scheme val="minor"/>
      </font>
      <alignment horizontal="left" vertical="center" textRotation="0" wrapText="1" indent="0" justifyLastLine="0" shrinkToFit="0" readingOrder="0"/>
    </dxf>
    <dxf>
      <font>
        <color auto="1"/>
      </font>
      <fill>
        <patternFill patternType="none">
          <bgColor auto="1"/>
        </patternFill>
      </fill>
    </dxf>
    <dxf>
      <fill>
        <patternFill>
          <bgColor theme="3" tint="0.89996032593768116"/>
        </patternFill>
      </fill>
    </dxf>
  </dxfs>
  <tableStyles count="1" defaultTableStyle="TableStyleMedium2" defaultPivotStyle="PivotStyleLight16">
    <tableStyle name="Styl tabulky 1" pivot="0" count="2" xr9:uid="{39FEF15F-20B1-4818-AD06-56CF626B4B1E}">
      <tableStyleElement type="firstRowStripe" dxfId="51"/>
      <tableStyleElement type="firstColumnStripe" dxfId="50"/>
    </tableStyle>
  </tableStyles>
  <colors>
    <mruColors>
      <color rgb="FF009999"/>
      <color rgb="FFFFDB69"/>
      <color rgb="FFFFEEB7"/>
      <color rgb="FFF4F7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476251</xdr:colOff>
      <xdr:row>10</xdr:row>
      <xdr:rowOff>431799</xdr:rowOff>
    </xdr:from>
    <xdr:to>
      <xdr:col>7</xdr:col>
      <xdr:colOff>187325</xdr:colOff>
      <xdr:row>10</xdr:row>
      <xdr:rowOff>549274</xdr:rowOff>
    </xdr:to>
    <xdr:pic>
      <xdr:nvPicPr>
        <xdr:cNvPr id="3" name="Obrázek 2">
          <a:extLst>
            <a:ext uri="{FF2B5EF4-FFF2-40B4-BE49-F238E27FC236}">
              <a16:creationId xmlns:a16="http://schemas.microsoft.com/office/drawing/2014/main" id="{6FF1BEDD-2F60-2D33-76B9-D5E32527A007}"/>
            </a:ext>
          </a:extLst>
        </xdr:cNvPr>
        <xdr:cNvPicPr>
          <a:picLocks noChangeAspect="1"/>
        </xdr:cNvPicPr>
      </xdr:nvPicPr>
      <xdr:blipFill rotWithShape="1">
        <a:blip xmlns:r="http://schemas.openxmlformats.org/officeDocument/2006/relationships" r:embed="rId1"/>
        <a:srcRect l="-1" t="29631" r="59260" b="29628"/>
        <a:stretch/>
      </xdr:blipFill>
      <xdr:spPr>
        <a:xfrm>
          <a:off x="5607051" y="4235449"/>
          <a:ext cx="320674" cy="111125"/>
        </a:xfrm>
        <a:prstGeom prst="rect">
          <a:avLst/>
        </a:prstGeom>
      </xdr:spPr>
    </xdr:pic>
    <xdr:clientData/>
  </xdr:twoCellAnchor>
  <xdr:twoCellAnchor editAs="oneCell">
    <xdr:from>
      <xdr:col>5</xdr:col>
      <xdr:colOff>228600</xdr:colOff>
      <xdr:row>9</xdr:row>
      <xdr:rowOff>625475</xdr:rowOff>
    </xdr:from>
    <xdr:to>
      <xdr:col>9</xdr:col>
      <xdr:colOff>403359</xdr:colOff>
      <xdr:row>9</xdr:row>
      <xdr:rowOff>1806636</xdr:rowOff>
    </xdr:to>
    <xdr:pic>
      <xdr:nvPicPr>
        <xdr:cNvPr id="7" name="Obrázek 6">
          <a:extLst>
            <a:ext uri="{FF2B5EF4-FFF2-40B4-BE49-F238E27FC236}">
              <a16:creationId xmlns:a16="http://schemas.microsoft.com/office/drawing/2014/main" id="{CAC47C01-2EE1-328B-6212-91ADD6F0AC27}"/>
            </a:ext>
          </a:extLst>
        </xdr:cNvPr>
        <xdr:cNvPicPr>
          <a:picLocks noChangeAspect="1"/>
        </xdr:cNvPicPr>
      </xdr:nvPicPr>
      <xdr:blipFill>
        <a:blip xmlns:r="http://schemas.openxmlformats.org/officeDocument/2006/relationships" r:embed="rId2"/>
        <a:stretch>
          <a:fillRect/>
        </a:stretch>
      </xdr:blipFill>
      <xdr:spPr>
        <a:xfrm>
          <a:off x="4749800" y="2486025"/>
          <a:ext cx="2613159" cy="1181161"/>
        </a:xfrm>
        <a:prstGeom prst="rect">
          <a:avLst/>
        </a:prstGeom>
        <a:ln>
          <a:solidFill>
            <a:sysClr val="windowText" lastClr="000000"/>
          </a:solidFill>
        </a:ln>
      </xdr:spPr>
    </xdr:pic>
    <xdr:clientData/>
  </xdr:twoCellAnchor>
  <xdr:twoCellAnchor editAs="oneCell">
    <xdr:from>
      <xdr:col>5</xdr:col>
      <xdr:colOff>137432</xdr:colOff>
      <xdr:row>10</xdr:row>
      <xdr:rowOff>4840162</xdr:rowOff>
    </xdr:from>
    <xdr:to>
      <xdr:col>9</xdr:col>
      <xdr:colOff>254907</xdr:colOff>
      <xdr:row>11</xdr:row>
      <xdr:rowOff>933324</xdr:rowOff>
    </xdr:to>
    <xdr:pic>
      <xdr:nvPicPr>
        <xdr:cNvPr id="10" name="Obrázek 9">
          <a:extLst>
            <a:ext uri="{FF2B5EF4-FFF2-40B4-BE49-F238E27FC236}">
              <a16:creationId xmlns:a16="http://schemas.microsoft.com/office/drawing/2014/main" id="{1F4A78C2-46E9-54B3-8227-A2FB0D3804B9}"/>
            </a:ext>
          </a:extLst>
        </xdr:cNvPr>
        <xdr:cNvPicPr>
          <a:picLocks noChangeAspect="1"/>
        </xdr:cNvPicPr>
      </xdr:nvPicPr>
      <xdr:blipFill rotWithShape="1">
        <a:blip xmlns:r="http://schemas.openxmlformats.org/officeDocument/2006/relationships" r:embed="rId3"/>
        <a:srcRect t="4357" r="3087"/>
        <a:stretch/>
      </xdr:blipFill>
      <xdr:spPr>
        <a:xfrm>
          <a:off x="4878765" y="8579606"/>
          <a:ext cx="2685698" cy="1293107"/>
        </a:xfrm>
        <a:prstGeom prst="rect">
          <a:avLst/>
        </a:prstGeom>
        <a:ln>
          <a:solidFill>
            <a:sysClr val="windowText" lastClr="000000"/>
          </a:solidFill>
        </a:ln>
      </xdr:spPr>
    </xdr:pic>
    <xdr:clientData/>
  </xdr:twoCellAnchor>
  <xdr:twoCellAnchor editAs="oneCell">
    <xdr:from>
      <xdr:col>4</xdr:col>
      <xdr:colOff>485775</xdr:colOff>
      <xdr:row>10</xdr:row>
      <xdr:rowOff>2825750</xdr:rowOff>
    </xdr:from>
    <xdr:to>
      <xdr:col>10</xdr:col>
      <xdr:colOff>0</xdr:colOff>
      <xdr:row>10</xdr:row>
      <xdr:rowOff>4128553</xdr:rowOff>
    </xdr:to>
    <xdr:pic>
      <xdr:nvPicPr>
        <xdr:cNvPr id="11" name="Obrázek 10">
          <a:extLst>
            <a:ext uri="{FF2B5EF4-FFF2-40B4-BE49-F238E27FC236}">
              <a16:creationId xmlns:a16="http://schemas.microsoft.com/office/drawing/2014/main" id="{6EF5CB32-CB89-9704-340F-00A0F4965382}"/>
            </a:ext>
          </a:extLst>
        </xdr:cNvPr>
        <xdr:cNvPicPr>
          <a:picLocks noChangeAspect="1"/>
        </xdr:cNvPicPr>
      </xdr:nvPicPr>
      <xdr:blipFill>
        <a:blip xmlns:r="http://schemas.openxmlformats.org/officeDocument/2006/relationships" r:embed="rId4"/>
        <a:stretch>
          <a:fillRect/>
        </a:stretch>
      </xdr:blipFill>
      <xdr:spPr>
        <a:xfrm>
          <a:off x="4581525" y="6572250"/>
          <a:ext cx="3362325" cy="1302803"/>
        </a:xfrm>
        <a:prstGeom prst="rect">
          <a:avLst/>
        </a:prstGeom>
        <a:ln>
          <a:solidFill>
            <a:sysClr val="windowText" lastClr="000000"/>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96F3A9A-FF4B-438E-82CF-BE1CE275ABFD}" name="Tabulka1" displayName="Tabulka1" ref="B30:P45" totalsRowShown="0" headerRowDxfId="49" dataDxfId="48" tableBorderDxfId="47" headerRowCellStyle="Čárka" dataCellStyle="Čárka">
  <tableColumns count="15">
    <tableColumn id="1" xr3:uid="{B44A9AC0-E01A-4CB3-9AD0-690468D28DF2}" name="Budget category" dataDxfId="46"/>
    <tableColumn id="2" xr3:uid="{37BA44A5-61DB-44F4-B6C1-AA5ED99605E0}" name="Budget category name"/>
    <tableColumn id="3" xr3:uid="{92756F0E-1401-486D-859D-5AAC2AC826DD}" name="Budget item"/>
    <tableColumn id="4" xr3:uid="{D3AA3C02-2759-4E97-9EFF-BDEF87639E98}" name="Main researcher_x000a__x000a__x000a_Pers. Costs"/>
    <tableColumn id="5" xr3:uid="{B498DF57-EF85-49AD-9B1C-07F70AE15C77}" name="Main researcher_x000a__x000a__x000a_Care contribution"/>
    <tableColumn id="6" xr3:uid="{F94F37FF-1010-45DB-AFE0-995CF8923C9C}" name="Mentor  _x000a__x000a__x000a_Max. costs"/>
    <tableColumn id="7" xr3:uid="{95746E8B-A6BC-4597-8E77-6A3167E1C5A7}" name="Support expert team_x000a__x000a_Actual costs"/>
    <tableColumn id="8" xr3:uid="{380C3EF3-85C3-46D3-A365-0BDACB63BDDC}" name="Total" dataDxfId="45" dataCellStyle="Čárka"/>
    <tableColumn id="9" xr3:uid="{BF22CC38-56E6-43F5-8F2E-98E7DB360DB7}" name="Sloupec1" dataDxfId="44" dataCellStyle="Čárka"/>
    <tableColumn id="10" xr3:uid="{011063AE-61A0-4F00-8749-89D6D61BD320}" name="Financed by the grant" dataDxfId="43" dataCellStyle="Čárka"/>
    <tableColumn id="11" xr3:uid="{03BEB749-442E-4F7D-B716-5BC3C81F757C}" name="UCT Co-financing (10%)" dataDxfId="42" dataCellStyle="Čárka"/>
    <tableColumn id="12" xr3:uid="{A179CD91-2459-497F-ACB0-F00AF75E7BA7}" name="Financed by the faculty / institute in excess of 10%" dataDxfId="41">
      <calculatedColumnFormula>SUM(L3,L7,L9)</calculatedColumnFormula>
    </tableColumn>
    <tableColumn id="14" xr3:uid="{E2ED6C26-083E-4F09-A888-8FC33A3A1A20}" name="Sloupec2" dataDxfId="40" dataCellStyle="Čárka"/>
    <tableColumn id="13" xr3:uid="{B9BECC33-8933-4521-8DFD-5E908833B299}" name="Comments" dataDxfId="39" dataCellStyle="Čárka"/>
    <tableColumn id="15" xr3:uid="{E77A79E1-3385-4128-9489-1C54A7E685F9}" name="Komentář 2" dataDxfId="38" dataCellStyle="Čárka"/>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0A93A89-BF0B-448D-9FA9-A2161C854EAB}" name="Tabulka9" displayName="Tabulka9" ref="C88:D90" headerRowCount="0" totalsRowShown="0" headerRowDxfId="37" dataDxfId="36" tableBorderDxfId="35">
  <tableColumns count="2">
    <tableColumn id="1" xr3:uid="{F590674E-199D-4E8F-8EEE-86311C3C1510}" name="Sloupec1" headerRowDxfId="34" dataDxfId="33"/>
    <tableColumn id="2" xr3:uid="{756AB631-1625-414E-84B1-B90FD2A7736B}" name="Sloupec2" headerRowDxfId="32" dataDxfId="31"/>
  </tableColumns>
  <tableStyleInfo name="Styl tabulky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325EA50-32DA-4062-9D23-DE0D035580FC}" name="Tabulka3" displayName="Tabulka3" ref="C68:D70" headerRowCount="0" totalsRowShown="0" headerRowDxfId="30" dataDxfId="29" tableBorderDxfId="28">
  <tableColumns count="2">
    <tableColumn id="3" xr3:uid="{3C6BA020-F62C-49D8-A616-7F28186D4A2A}" name="Sloupec3" headerRowDxfId="27" dataDxfId="26"/>
    <tableColumn id="4" xr3:uid="{5C92F7F0-CC6C-4A8C-A49C-5C6487397698}" name="Sloupec4" headerRowDxfId="25" dataDxfId="24" headerRowCellStyle="Čárka"/>
  </tableColumns>
  <tableStyleInfo name="Styl tabulky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292DC60-BC52-4B27-BEC5-E0FEDD390705}" name="Tabulka14" displayName="Tabulka14" ref="F68:H70" headerRowCount="0" totalsRowShown="0" headerRowDxfId="23" dataDxfId="22" tableBorderDxfId="21">
  <tableColumns count="3">
    <tableColumn id="2" xr3:uid="{6760CF92-169A-4E0B-951F-CD33874B3CCB}" name="Sloupec2" headerRowDxfId="20" dataDxfId="19"/>
    <tableColumn id="3" xr3:uid="{4998A5F9-4FF8-495C-A832-8D3BF6170897}" name="Sloupec3" headerRowDxfId="18" dataDxfId="17"/>
    <tableColumn id="4" xr3:uid="{124FF105-738B-46AC-911B-A487A8EDEADF}" name="Sloupec4" headerRowDxfId="16" dataDxfId="15"/>
  </tableColumns>
  <tableStyleInfo name="Styl tabulky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9FE352B-1F8A-4C6A-84CA-ED12C874B78D}" name="Tabulka35" displayName="Tabulka35" ref="C74:D76" headerRowCount="0" totalsRowShown="0" headerRowDxfId="14" dataDxfId="13" tableBorderDxfId="12">
  <tableColumns count="2">
    <tableColumn id="3" xr3:uid="{A6DDD493-5E78-42D3-B449-79D9F5DBE404}" name="Sloupec3" headerRowDxfId="11" dataDxfId="10"/>
    <tableColumn id="4" xr3:uid="{78D9F323-62E4-488F-A248-266207DCF01C}" name="Sloupec4" headerRowDxfId="9" dataDxfId="8" headerRowCellStyle="Čárka"/>
  </tableColumns>
  <tableStyleInfo name="Styl tabulky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53C5758-E7D9-4931-A69A-984D5317077F}" name="Tabulka356" displayName="Tabulka356" ref="C62:D64" headerRowCount="0" totalsRowShown="0" tableBorderDxfId="7">
  <tableColumns count="2">
    <tableColumn id="3" xr3:uid="{01B5DB0E-C5D9-49E7-9499-CCBA83FBF4BC}" name="Sloupec3" headerRowDxfId="6"/>
    <tableColumn id="4" xr3:uid="{3992A2ED-9B09-4C92-BB2E-CB5E0E076E66}" name="Sloupec4" headerRowDxfId="5" headerRowCellStyle="Čárka"/>
  </tableColumns>
  <tableStyleInfo name="Styl tabulky 1" showFirstColumn="0" showLastColumn="0" showRowStripes="1" showColumnStripes="0"/>
</table>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83B83-249D-404D-847C-53ADC1D23977}">
  <dimension ref="B4:W15"/>
  <sheetViews>
    <sheetView tabSelected="1" zoomScaleNormal="100" workbookViewId="0">
      <selection activeCell="O12" sqref="O12"/>
    </sheetView>
  </sheetViews>
  <sheetFormatPr defaultColWidth="9.1796875" defaultRowHeight="14.5" x14ac:dyDescent="0.35"/>
  <cols>
    <col min="1" max="1" width="4.08984375" style="49" customWidth="1"/>
    <col min="2" max="2" width="4" style="49" customWidth="1"/>
    <col min="3" max="3" width="27.26953125" style="49" bestFit="1" customWidth="1"/>
    <col min="4" max="4" width="18.1796875" style="49" customWidth="1"/>
    <col min="5" max="13" width="9.1796875" style="49"/>
    <col min="14" max="14" width="14.54296875" style="49" customWidth="1"/>
    <col min="15" max="16384" width="9.1796875" style="49"/>
  </cols>
  <sheetData>
    <row r="4" spans="2:23" ht="26" x14ac:dyDescent="0.6">
      <c r="B4" s="257" t="s">
        <v>49</v>
      </c>
    </row>
    <row r="7" spans="2:23" x14ac:dyDescent="0.35">
      <c r="B7" s="87" t="s">
        <v>190</v>
      </c>
    </row>
    <row r="9" spans="2:23" x14ac:dyDescent="0.35">
      <c r="B9" s="87" t="s">
        <v>97</v>
      </c>
    </row>
    <row r="10" spans="2:23" s="259" customFormat="1" ht="153" customHeight="1" x14ac:dyDescent="0.35">
      <c r="B10" s="258" t="s">
        <v>3</v>
      </c>
      <c r="C10" s="263" t="s">
        <v>98</v>
      </c>
      <c r="D10" s="318" t="s">
        <v>100</v>
      </c>
      <c r="E10" s="318"/>
      <c r="F10" s="318"/>
      <c r="G10" s="318"/>
      <c r="H10" s="318"/>
      <c r="I10" s="318"/>
      <c r="J10" s="318"/>
      <c r="K10" s="318"/>
      <c r="L10" s="318"/>
      <c r="M10" s="318"/>
      <c r="N10" s="318"/>
    </row>
    <row r="11" spans="2:23" s="259" customFormat="1" ht="409.5" customHeight="1" x14ac:dyDescent="0.35">
      <c r="B11" s="319" t="s">
        <v>4</v>
      </c>
      <c r="C11" s="320" t="s">
        <v>99</v>
      </c>
      <c r="D11" s="318" t="s">
        <v>197</v>
      </c>
      <c r="E11" s="318"/>
      <c r="F11" s="318"/>
      <c r="G11" s="318"/>
      <c r="H11" s="318"/>
      <c r="I11" s="318"/>
      <c r="J11" s="318"/>
      <c r="K11" s="318"/>
      <c r="L11" s="318"/>
      <c r="M11" s="318"/>
      <c r="N11" s="318"/>
      <c r="W11" s="260"/>
    </row>
    <row r="12" spans="2:23" s="259" customFormat="1" ht="191.5" customHeight="1" x14ac:dyDescent="0.35">
      <c r="B12" s="319"/>
      <c r="C12" s="319"/>
      <c r="D12" s="318"/>
      <c r="E12" s="318"/>
      <c r="F12" s="318"/>
      <c r="G12" s="318"/>
      <c r="H12" s="318"/>
      <c r="I12" s="318"/>
      <c r="J12" s="318"/>
      <c r="K12" s="318"/>
      <c r="L12" s="318"/>
      <c r="M12" s="318"/>
      <c r="N12" s="318"/>
    </row>
    <row r="13" spans="2:23" s="259" customFormat="1" x14ac:dyDescent="0.35"/>
    <row r="14" spans="2:23" s="259" customFormat="1" x14ac:dyDescent="0.35"/>
    <row r="15" spans="2:23" x14ac:dyDescent="0.35">
      <c r="B15" s="315" t="s">
        <v>131</v>
      </c>
    </row>
  </sheetData>
  <sheetProtection algorithmName="SHA-512" hashValue="RQYNkwWIZL+aM4XWzShlNMb7UcUZCAqwPt6gypmMtT13XIFibhrI0+TtoTbhhn2/pbM1KLUHZDcxfOmxnqXUxA==" saltValue="rM2Ocr2ad9eHdnRWNFIF5A==" spinCount="100000" sheet="1" objects="1" scenarios="1"/>
  <mergeCells count="4">
    <mergeCell ref="D10:N10"/>
    <mergeCell ref="B11:B12"/>
    <mergeCell ref="C11:C12"/>
    <mergeCell ref="D11:N12"/>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12498-B176-41C8-A059-E2AA4460F557}">
  <sheetPr>
    <tabColor rgb="FFFFC000"/>
    <pageSetUpPr fitToPage="1"/>
  </sheetPr>
  <dimension ref="A1:P151"/>
  <sheetViews>
    <sheetView zoomScale="80" zoomScaleNormal="80" workbookViewId="0">
      <selection activeCell="P48" sqref="P48"/>
    </sheetView>
  </sheetViews>
  <sheetFormatPr defaultColWidth="9.1796875" defaultRowHeight="14.5" x14ac:dyDescent="0.35"/>
  <cols>
    <col min="1" max="1" width="6.1796875" style="49" customWidth="1"/>
    <col min="2" max="2" width="12.1796875" style="49" customWidth="1"/>
    <col min="3" max="3" width="47.453125" style="49" customWidth="1"/>
    <col min="4" max="4" width="42.54296875" style="49" customWidth="1"/>
    <col min="5" max="6" width="17.1796875" style="49" customWidth="1"/>
    <col min="7" max="7" width="18" style="49" customWidth="1"/>
    <col min="8" max="8" width="17.1796875" style="49" customWidth="1"/>
    <col min="9" max="9" width="18.81640625" style="50" customWidth="1"/>
    <col min="10" max="10" width="0.7265625" style="50" customWidth="1"/>
    <col min="11" max="11" width="21" style="50" customWidth="1"/>
    <col min="12" max="12" width="20.1796875" style="53" customWidth="1"/>
    <col min="13" max="13" width="19.453125" style="49" customWidth="1"/>
    <col min="14" max="14" width="0.7265625" style="49" customWidth="1"/>
    <col min="15" max="15" width="19.453125" style="49" customWidth="1"/>
    <col min="16" max="16" width="40" style="49" customWidth="1"/>
    <col min="17" max="17" width="31.1796875" style="49" customWidth="1"/>
    <col min="18" max="16384" width="9.1796875" style="49"/>
  </cols>
  <sheetData>
    <row r="1" spans="1:13" x14ac:dyDescent="0.35">
      <c r="A1"/>
      <c r="F1" s="74" t="s">
        <v>101</v>
      </c>
      <c r="G1" s="74"/>
    </row>
    <row r="2" spans="1:13" ht="26.5" thickBot="1" x14ac:dyDescent="0.65">
      <c r="B2" s="66" t="s">
        <v>102</v>
      </c>
      <c r="C2" s="65"/>
      <c r="D2" s="65"/>
      <c r="E2" s="65"/>
      <c r="F2" s="65"/>
      <c r="G2" s="65"/>
      <c r="H2" s="68"/>
      <c r="I2" s="68"/>
      <c r="J2" s="4"/>
      <c r="K2" s="53"/>
      <c r="L2" s="49"/>
    </row>
    <row r="3" spans="1:13" ht="15" thickBot="1" x14ac:dyDescent="0.4">
      <c r="D3" s="51"/>
      <c r="E3" s="51"/>
      <c r="F3" s="51"/>
      <c r="G3" s="51"/>
      <c r="H3" s="52"/>
      <c r="I3" s="52"/>
      <c r="J3" s="5"/>
      <c r="K3" s="53"/>
      <c r="L3" s="49"/>
    </row>
    <row r="4" spans="1:13" ht="30.75" customHeight="1" thickBot="1" x14ac:dyDescent="0.4">
      <c r="B4" s="330" t="s">
        <v>132</v>
      </c>
      <c r="C4" s="331"/>
      <c r="D4" s="324" t="str">
        <f>'RG application calculator'!G3</f>
        <v/>
      </c>
      <c r="E4" s="325"/>
      <c r="F4" s="325"/>
      <c r="G4" s="325"/>
      <c r="H4" s="325"/>
      <c r="I4" s="326"/>
      <c r="J4" s="70"/>
      <c r="K4" s="70"/>
      <c r="L4" s="69"/>
      <c r="M4" s="69"/>
    </row>
    <row r="5" spans="1:13" x14ac:dyDescent="0.35">
      <c r="B5" s="332" t="s">
        <v>133</v>
      </c>
      <c r="C5" s="332"/>
      <c r="D5" s="216" cm="1">
        <f t="array" ref="D5:K5">'RG application calculator'!G5:N5</f>
        <v>0</v>
      </c>
      <c r="E5" s="51">
        <v>0</v>
      </c>
      <c r="F5" s="51">
        <v>0</v>
      </c>
      <c r="G5" s="51">
        <v>0</v>
      </c>
      <c r="H5" s="52">
        <v>0</v>
      </c>
      <c r="I5" s="52">
        <v>0</v>
      </c>
      <c r="J5" s="5">
        <v>0</v>
      </c>
      <c r="K5" s="54">
        <v>0</v>
      </c>
      <c r="L5" s="49"/>
    </row>
    <row r="6" spans="1:13" x14ac:dyDescent="0.35">
      <c r="B6" s="333" t="s">
        <v>103</v>
      </c>
      <c r="C6" s="333"/>
      <c r="D6" s="242"/>
      <c r="E6" s="51"/>
      <c r="F6" s="51"/>
      <c r="G6" s="51"/>
      <c r="H6" s="52"/>
      <c r="I6" s="52"/>
      <c r="J6" s="5"/>
      <c r="K6" s="54"/>
      <c r="L6" s="49"/>
    </row>
    <row r="7" spans="1:13" ht="15" thickBot="1" x14ac:dyDescent="0.4">
      <c r="B7" s="322" t="s">
        <v>134</v>
      </c>
      <c r="C7" s="322"/>
      <c r="D7" s="36">
        <f>'RG application calculator'!H16</f>
        <v>0</v>
      </c>
      <c r="E7" s="51"/>
      <c r="F7" s="45" t="s">
        <v>108</v>
      </c>
      <c r="G7" s="60"/>
      <c r="H7" s="61"/>
      <c r="I7" s="61"/>
      <c r="J7" s="5"/>
      <c r="K7" s="53"/>
      <c r="L7" s="49"/>
    </row>
    <row r="8" spans="1:13" x14ac:dyDescent="0.35">
      <c r="B8" s="322" t="s">
        <v>104</v>
      </c>
      <c r="C8" s="322"/>
      <c r="D8" s="37">
        <f>'RG application calculator'!G16</f>
        <v>0</v>
      </c>
      <c r="E8" s="58"/>
      <c r="F8" s="328" t="s">
        <v>110</v>
      </c>
      <c r="G8" s="328"/>
      <c r="H8" s="328"/>
      <c r="I8" s="44" t="str">
        <f>'RG application calculator'!I16</f>
        <v/>
      </c>
      <c r="J8" s="6"/>
      <c r="K8" s="53"/>
      <c r="L8" s="49"/>
    </row>
    <row r="9" spans="1:13" x14ac:dyDescent="0.35">
      <c r="B9" s="322" t="s">
        <v>105</v>
      </c>
      <c r="C9" s="322"/>
      <c r="D9" s="243"/>
      <c r="E9" s="58"/>
      <c r="F9" s="329" t="s">
        <v>10</v>
      </c>
      <c r="G9" s="329"/>
      <c r="H9" s="329"/>
      <c r="I9" s="42" t="str">
        <f>'RG application calculator'!I56</f>
        <v/>
      </c>
      <c r="J9" s="7"/>
      <c r="K9" s="53"/>
      <c r="L9" s="49"/>
      <c r="M9" s="141"/>
    </row>
    <row r="10" spans="1:13" x14ac:dyDescent="0.35">
      <c r="B10" s="322" t="s">
        <v>106</v>
      </c>
      <c r="C10" s="322"/>
      <c r="D10" s="243"/>
      <c r="E10" s="59"/>
      <c r="F10" s="329" t="s">
        <v>109</v>
      </c>
      <c r="G10" s="329"/>
      <c r="H10" s="329"/>
      <c r="I10" s="43" t="str">
        <f>'RG application calculator'!I65</f>
        <v/>
      </c>
      <c r="J10" s="8"/>
      <c r="K10" s="154" t="s">
        <v>111</v>
      </c>
      <c r="L10" s="49"/>
    </row>
    <row r="11" spans="1:13" x14ac:dyDescent="0.35">
      <c r="B11" s="321" t="s">
        <v>107</v>
      </c>
      <c r="C11" s="321"/>
      <c r="D11" s="46" t="str">
        <f>IF(I8=575,"Junior","Senior")</f>
        <v>Senior</v>
      </c>
      <c r="E11" s="59"/>
      <c r="F11" s="59"/>
      <c r="G11" s="59"/>
      <c r="H11" s="67"/>
      <c r="I11" s="67"/>
      <c r="J11" s="8"/>
      <c r="K11" s="53"/>
      <c r="L11" s="49"/>
    </row>
    <row r="12" spans="1:13" x14ac:dyDescent="0.35">
      <c r="E12" s="59"/>
      <c r="F12" s="329" t="s">
        <v>113</v>
      </c>
      <c r="G12" s="329"/>
      <c r="H12" s="329"/>
      <c r="I12" s="43">
        <v>1720</v>
      </c>
      <c r="J12" s="9"/>
      <c r="K12" s="55"/>
    </row>
    <row r="13" spans="1:13" x14ac:dyDescent="0.35">
      <c r="E13" s="59"/>
      <c r="F13" s="323" t="s">
        <v>112</v>
      </c>
      <c r="G13" s="323"/>
      <c r="H13" s="323"/>
      <c r="I13" s="156">
        <v>2088</v>
      </c>
      <c r="J13" s="55"/>
      <c r="K13" s="55"/>
    </row>
    <row r="14" spans="1:13" x14ac:dyDescent="0.35">
      <c r="I14" s="56"/>
      <c r="J14" s="56"/>
      <c r="K14" s="56"/>
      <c r="L14" s="57"/>
    </row>
    <row r="15" spans="1:13" x14ac:dyDescent="0.35">
      <c r="I15" s="56"/>
      <c r="J15" s="56"/>
      <c r="K15" s="56"/>
      <c r="L15" s="57"/>
    </row>
    <row r="16" spans="1:13" x14ac:dyDescent="0.35">
      <c r="I16" s="56"/>
      <c r="J16" s="56"/>
      <c r="K16" s="56"/>
      <c r="L16" s="57"/>
    </row>
    <row r="17" spans="2:16" ht="18.5" x14ac:dyDescent="0.45">
      <c r="B17" s="142" t="s">
        <v>114</v>
      </c>
      <c r="C17" s="143"/>
      <c r="I17" s="56"/>
      <c r="J17" s="56"/>
      <c r="K17" s="56"/>
      <c r="L17" s="57"/>
    </row>
    <row r="18" spans="2:16" ht="8.25" customHeight="1" x14ac:dyDescent="0.45">
      <c r="B18" s="150"/>
      <c r="C18" s="64"/>
      <c r="I18" s="56"/>
      <c r="J18" s="56"/>
      <c r="K18" s="56"/>
      <c r="L18" s="57"/>
    </row>
    <row r="19" spans="2:16" s="186" customFormat="1" ht="48" x14ac:dyDescent="0.35">
      <c r="B19" s="185"/>
      <c r="C19" s="185" t="s">
        <v>115</v>
      </c>
      <c r="D19" s="185" t="s">
        <v>120</v>
      </c>
      <c r="E19" s="185" t="s">
        <v>57</v>
      </c>
      <c r="F19" s="185" t="s">
        <v>121</v>
      </c>
      <c r="G19" s="185" t="s">
        <v>61</v>
      </c>
      <c r="H19" s="185" t="s">
        <v>137</v>
      </c>
      <c r="I19" s="207" t="s">
        <v>138</v>
      </c>
      <c r="J19" s="206"/>
      <c r="K19" s="185" t="s">
        <v>139</v>
      </c>
      <c r="L19" s="208" t="s">
        <v>142</v>
      </c>
      <c r="M19" s="209" t="s">
        <v>143</v>
      </c>
      <c r="N19" s="210"/>
      <c r="O19" s="208" t="s">
        <v>144</v>
      </c>
    </row>
    <row r="20" spans="2:16" x14ac:dyDescent="0.35">
      <c r="B20" s="155" t="s">
        <v>116</v>
      </c>
      <c r="C20" s="244"/>
      <c r="D20" s="245"/>
      <c r="E20" s="246"/>
      <c r="F20" s="246"/>
      <c r="G20" s="219">
        <f t="shared" ref="G20:G22" si="0">($I$12/12)*E20*F20</f>
        <v>0</v>
      </c>
      <c r="H20" s="219">
        <f t="shared" ref="H20:H22" si="1">($I$13/12)*E20*F20</f>
        <v>0</v>
      </c>
      <c r="I20" s="220">
        <f>IFERROR(VLOOKUP(D20,'Salary Grades – Medians'!$A$6:$H$29,8,0),0)</f>
        <v>0</v>
      </c>
      <c r="J20" s="221"/>
      <c r="K20" s="222">
        <f t="shared" ref="K20:K22" si="2">I20*E20*(F20/12)</f>
        <v>0</v>
      </c>
      <c r="L20" s="233">
        <f t="shared" ref="L20:L22" si="3">IFERROR(K20/G20,0)</f>
        <v>0</v>
      </c>
      <c r="M20" s="234">
        <f t="shared" ref="M20:M22" si="4">IFERROR(K20/H20,0)</f>
        <v>0</v>
      </c>
      <c r="N20" s="235"/>
      <c r="O20" s="236">
        <f t="shared" ref="O20:O22" si="5">M20/1.338</f>
        <v>0</v>
      </c>
    </row>
    <row r="21" spans="2:16" x14ac:dyDescent="0.35">
      <c r="B21" s="155" t="s">
        <v>117</v>
      </c>
      <c r="C21" s="244"/>
      <c r="D21" s="245"/>
      <c r="E21" s="246"/>
      <c r="F21" s="246"/>
      <c r="G21" s="219">
        <f t="shared" si="0"/>
        <v>0</v>
      </c>
      <c r="H21" s="219">
        <f t="shared" si="1"/>
        <v>0</v>
      </c>
      <c r="I21" s="220">
        <f>IFERROR(VLOOKUP(D21,'Salary Grades – Medians'!$A$6:$H$29,8,0),0)</f>
        <v>0</v>
      </c>
      <c r="J21" s="221"/>
      <c r="K21" s="222">
        <f t="shared" si="2"/>
        <v>0</v>
      </c>
      <c r="L21" s="233">
        <f t="shared" si="3"/>
        <v>0</v>
      </c>
      <c r="M21" s="234">
        <f t="shared" si="4"/>
        <v>0</v>
      </c>
      <c r="N21" s="235"/>
      <c r="O21" s="236">
        <f t="shared" si="5"/>
        <v>0</v>
      </c>
    </row>
    <row r="22" spans="2:16" x14ac:dyDescent="0.35">
      <c r="B22" s="155" t="s">
        <v>118</v>
      </c>
      <c r="C22" s="244"/>
      <c r="D22" s="245"/>
      <c r="E22" s="246"/>
      <c r="F22" s="246"/>
      <c r="G22" s="219">
        <f t="shared" si="0"/>
        <v>0</v>
      </c>
      <c r="H22" s="219">
        <f t="shared" si="1"/>
        <v>0</v>
      </c>
      <c r="I22" s="220">
        <f>IFERROR(VLOOKUP(D22,'Salary Grades – Medians'!$A$6:$H$29,8,0),0)</f>
        <v>0</v>
      </c>
      <c r="J22" s="221"/>
      <c r="K22" s="222">
        <f t="shared" si="2"/>
        <v>0</v>
      </c>
      <c r="L22" s="233">
        <f t="shared" si="3"/>
        <v>0</v>
      </c>
      <c r="M22" s="234">
        <f t="shared" si="4"/>
        <v>0</v>
      </c>
      <c r="N22" s="235"/>
      <c r="O22" s="236">
        <f t="shared" si="5"/>
        <v>0</v>
      </c>
    </row>
    <row r="23" spans="2:16" ht="15" thickBot="1" x14ac:dyDescent="0.4">
      <c r="B23" s="155" t="s">
        <v>119</v>
      </c>
      <c r="C23" s="244"/>
      <c r="D23" s="245"/>
      <c r="E23" s="246"/>
      <c r="F23" s="246"/>
      <c r="G23" s="219">
        <f>($I$12/12)*E23*F23</f>
        <v>0</v>
      </c>
      <c r="H23" s="219">
        <f t="shared" ref="H23" si="6">($I$13/12)*E23*F23</f>
        <v>0</v>
      </c>
      <c r="I23" s="220">
        <f>IFERROR(VLOOKUP(D23,'Salary Grades – Medians'!$A$6:$H$29,8,0),0)</f>
        <v>0</v>
      </c>
      <c r="J23" s="221"/>
      <c r="K23" s="222">
        <f>I23*E23*(F23/12)</f>
        <v>0</v>
      </c>
      <c r="L23" s="211">
        <f>IFERROR(K23/G23,0)</f>
        <v>0</v>
      </c>
      <c r="M23" s="212">
        <f>IFERROR(K23/H23,0)</f>
        <v>0</v>
      </c>
      <c r="N23" s="213"/>
      <c r="O23" s="214">
        <f t="shared" ref="O23" si="7">M23/1.338</f>
        <v>0</v>
      </c>
    </row>
    <row r="24" spans="2:16" s="87" customFormat="1" ht="15" thickBot="1" x14ac:dyDescent="0.4">
      <c r="B24" s="135"/>
      <c r="D24" s="140"/>
      <c r="F24" s="135" t="s">
        <v>135</v>
      </c>
      <c r="G24" s="223">
        <f>SUM(G20:G23)</f>
        <v>0</v>
      </c>
      <c r="H24" s="223">
        <f>SUM(H20:H23)</f>
        <v>0</v>
      </c>
      <c r="I24" s="224"/>
      <c r="J24" s="224"/>
      <c r="K24" s="225">
        <f>SUM(K20:K23)</f>
        <v>0</v>
      </c>
      <c r="L24" s="215"/>
    </row>
    <row r="25" spans="2:16" x14ac:dyDescent="0.35">
      <c r="F25" s="218" t="s">
        <v>141</v>
      </c>
      <c r="G25" s="226" cm="1">
        <f t="array" ref="G25:H25">'RG application calculator'!J65:K65</f>
        <v>0</v>
      </c>
      <c r="H25" s="227">
        <v>0</v>
      </c>
      <c r="J25" s="226"/>
      <c r="K25" s="228">
        <f>'RG application calculator'!L65</f>
        <v>0</v>
      </c>
      <c r="L25" s="316" t="s">
        <v>140</v>
      </c>
    </row>
    <row r="26" spans="2:16" x14ac:dyDescent="0.35">
      <c r="B26" s="63" t="s">
        <v>186</v>
      </c>
      <c r="I26" s="56"/>
      <c r="J26" s="56"/>
      <c r="K26" s="56"/>
      <c r="L26" s="57"/>
    </row>
    <row r="27" spans="2:16" x14ac:dyDescent="0.35">
      <c r="I27" s="56"/>
      <c r="J27" s="56"/>
      <c r="K27" s="56"/>
      <c r="L27" s="57"/>
    </row>
    <row r="28" spans="2:16" x14ac:dyDescent="0.35">
      <c r="I28" s="217"/>
      <c r="J28" s="56"/>
      <c r="K28" s="56"/>
      <c r="L28" s="57"/>
    </row>
    <row r="29" spans="2:16" x14ac:dyDescent="0.35">
      <c r="I29" s="56"/>
      <c r="J29" s="56"/>
      <c r="K29" s="56"/>
      <c r="L29" s="57"/>
    </row>
    <row r="30" spans="2:16" s="62" customFormat="1" ht="72" customHeight="1" x14ac:dyDescent="0.35">
      <c r="B30" s="16" t="s">
        <v>127</v>
      </c>
      <c r="C30" s="16" t="s">
        <v>128</v>
      </c>
      <c r="D30" s="16" t="s">
        <v>126</v>
      </c>
      <c r="E30" s="16" t="s">
        <v>123</v>
      </c>
      <c r="F30" s="16" t="s">
        <v>122</v>
      </c>
      <c r="G30" s="16" t="s">
        <v>125</v>
      </c>
      <c r="H30" s="16" t="s">
        <v>124</v>
      </c>
      <c r="I30" s="47" t="s">
        <v>62</v>
      </c>
      <c r="J30" s="20" t="s">
        <v>11</v>
      </c>
      <c r="K30" s="16" t="s">
        <v>145</v>
      </c>
      <c r="L30" s="16" t="s">
        <v>146</v>
      </c>
      <c r="M30" s="24" t="s">
        <v>147</v>
      </c>
      <c r="N30" s="20" t="s">
        <v>12</v>
      </c>
      <c r="O30" s="231" t="s">
        <v>129</v>
      </c>
      <c r="P30" s="232" t="s">
        <v>47</v>
      </c>
    </row>
    <row r="31" spans="2:16" x14ac:dyDescent="0.35">
      <c r="B31" s="2" t="s">
        <v>9</v>
      </c>
      <c r="C31" s="13" t="s">
        <v>161</v>
      </c>
      <c r="D31" s="18" t="s">
        <v>153</v>
      </c>
      <c r="E31" s="177" t="str">
        <f>IFERROR('RG application calculator'!K16*I8,"0")</f>
        <v>0</v>
      </c>
      <c r="F31" s="177">
        <f>'RG application calculator'!L25</f>
        <v>0</v>
      </c>
      <c r="G31" s="177">
        <f>'RG application calculator'!L56</f>
        <v>0</v>
      </c>
      <c r="H31" s="177">
        <f>K24</f>
        <v>0</v>
      </c>
      <c r="I31" s="178">
        <f>IFERROR(E31+F31+G31+H31,"0")</f>
        <v>0</v>
      </c>
      <c r="J31" s="21"/>
      <c r="K31" s="178">
        <f>I31*0.9</f>
        <v>0</v>
      </c>
      <c r="L31" s="187">
        <f>I31*0.1</f>
        <v>0</v>
      </c>
      <c r="M31" s="248">
        <v>0</v>
      </c>
      <c r="N31" s="21"/>
      <c r="O31" s="250"/>
      <c r="P31" s="50"/>
    </row>
    <row r="32" spans="2:16" s="63" customFormat="1" x14ac:dyDescent="0.35">
      <c r="B32" s="14"/>
      <c r="C32" s="14"/>
      <c r="D32" s="28" t="s">
        <v>149</v>
      </c>
      <c r="E32" s="174">
        <f>IFERROR(E31/1.338,"0")</f>
        <v>0</v>
      </c>
      <c r="F32" s="174">
        <f>F31/1.338</f>
        <v>0</v>
      </c>
      <c r="G32" s="174">
        <f>G31/1.338</f>
        <v>0</v>
      </c>
      <c r="H32" s="174">
        <f>H31/1.338</f>
        <v>0</v>
      </c>
      <c r="I32" s="175">
        <f>IFERROR(E32+F32+G32+H32,"0")</f>
        <v>0</v>
      </c>
      <c r="J32" s="22"/>
      <c r="K32" s="175">
        <f>I32*0.9</f>
        <v>0</v>
      </c>
      <c r="L32" s="176">
        <f>I32*0.1</f>
        <v>0</v>
      </c>
      <c r="M32" s="29">
        <f>M31/1.338</f>
        <v>0</v>
      </c>
      <c r="N32" s="22"/>
      <c r="O32" s="250"/>
      <c r="P32" s="50"/>
    </row>
    <row r="33" spans="1:16" s="63" customFormat="1" x14ac:dyDescent="0.35">
      <c r="B33" s="14"/>
      <c r="C33" s="17"/>
      <c r="D33" s="28" t="s">
        <v>150</v>
      </c>
      <c r="E33" s="176">
        <f>IFERROR(E31-E32,"0")</f>
        <v>0</v>
      </c>
      <c r="F33" s="176">
        <f>F31-F32</f>
        <v>0</v>
      </c>
      <c r="G33" s="176">
        <f>G31-G32</f>
        <v>0</v>
      </c>
      <c r="H33" s="176">
        <f>H31-H32</f>
        <v>0</v>
      </c>
      <c r="I33" s="175">
        <f>IFERROR(E33+F33+G33+H33,"0")</f>
        <v>0</v>
      </c>
      <c r="J33" s="22"/>
      <c r="K33" s="175">
        <f t="shared" ref="K33:K34" si="8">I33*0.9</f>
        <v>0</v>
      </c>
      <c r="L33" s="176">
        <f>I33*0.1</f>
        <v>0</v>
      </c>
      <c r="M33" s="30">
        <f>M31-M32</f>
        <v>0</v>
      </c>
      <c r="N33" s="22"/>
      <c r="O33" s="250"/>
      <c r="P33" s="50"/>
    </row>
    <row r="34" spans="1:16" x14ac:dyDescent="0.35">
      <c r="B34" s="2"/>
      <c r="C34" s="1"/>
      <c r="D34" s="18" t="s">
        <v>7</v>
      </c>
      <c r="E34" s="25"/>
      <c r="F34" s="25"/>
      <c r="G34" s="26"/>
      <c r="H34" s="26"/>
      <c r="I34" s="11">
        <f>'RG application calculator'!L34+'RG application calculator'!L36</f>
        <v>0</v>
      </c>
      <c r="J34" s="23"/>
      <c r="K34" s="12">
        <f t="shared" si="8"/>
        <v>0</v>
      </c>
      <c r="L34" s="3">
        <f>I34*0.1</f>
        <v>0</v>
      </c>
      <c r="M34" s="248">
        <v>0</v>
      </c>
      <c r="N34" s="23"/>
      <c r="O34" s="250"/>
      <c r="P34" s="50"/>
    </row>
    <row r="35" spans="1:16" x14ac:dyDescent="0.35">
      <c r="B35" s="2"/>
      <c r="C35" s="1"/>
      <c r="D35" s="19" t="s">
        <v>151</v>
      </c>
      <c r="E35" s="26"/>
      <c r="F35" s="26"/>
      <c r="G35" s="26"/>
      <c r="H35" s="26"/>
      <c r="I35" s="144">
        <f>D5-I31-I34</f>
        <v>0</v>
      </c>
      <c r="J35" s="23"/>
      <c r="K35" s="12">
        <f>I35*0.9</f>
        <v>0</v>
      </c>
      <c r="L35" s="3">
        <f>I35*0.1</f>
        <v>0</v>
      </c>
      <c r="M35" s="26"/>
      <c r="N35" s="23"/>
      <c r="O35" s="250"/>
      <c r="P35" s="50"/>
    </row>
    <row r="36" spans="1:16" ht="15" thickBot="1" x14ac:dyDescent="0.4">
      <c r="B36" s="2"/>
      <c r="C36" s="1"/>
      <c r="D36" s="19"/>
      <c r="E36" s="64"/>
      <c r="F36" s="64"/>
      <c r="G36" s="64"/>
      <c r="H36" s="148" t="s">
        <v>154</v>
      </c>
      <c r="I36" s="147">
        <f>IF((I35-I37&lt;0),0,I35-I37)</f>
        <v>0</v>
      </c>
      <c r="J36" s="23"/>
      <c r="K36" s="27"/>
      <c r="L36" s="3"/>
      <c r="M36" s="146"/>
      <c r="N36" s="23"/>
      <c r="O36" s="250"/>
      <c r="P36" s="50"/>
    </row>
    <row r="37" spans="1:16" ht="15.5" thickTop="1" thickBot="1" x14ac:dyDescent="0.4">
      <c r="B37" s="2"/>
      <c r="C37" s="1"/>
      <c r="D37" s="152" t="s">
        <v>152</v>
      </c>
      <c r="E37" s="255" t="s">
        <v>160</v>
      </c>
      <c r="F37" s="237"/>
      <c r="G37" s="237"/>
      <c r="H37" s="238"/>
      <c r="I37" s="31">
        <f>SUM(I38:I41)</f>
        <v>0</v>
      </c>
      <c r="J37" s="23"/>
      <c r="K37" s="27"/>
      <c r="L37" s="149" t="s">
        <v>148</v>
      </c>
      <c r="M37" s="151">
        <f>IF((I37-I35&lt;0),0,I37-I35)</f>
        <v>0</v>
      </c>
      <c r="N37" s="23"/>
      <c r="O37" s="250"/>
      <c r="P37" s="50"/>
    </row>
    <row r="38" spans="1:16" ht="15" thickTop="1" x14ac:dyDescent="0.35">
      <c r="B38" s="2"/>
      <c r="C38" s="1"/>
      <c r="D38" s="14" t="s">
        <v>155</v>
      </c>
      <c r="E38" s="26"/>
      <c r="F38" s="26"/>
      <c r="G38" s="26"/>
      <c r="H38" s="26"/>
      <c r="I38" s="247">
        <v>0</v>
      </c>
      <c r="J38" s="23"/>
      <c r="K38" s="26"/>
      <c r="L38" s="26"/>
      <c r="M38" s="26"/>
      <c r="N38" s="23"/>
      <c r="O38" s="250"/>
      <c r="P38" s="50"/>
    </row>
    <row r="39" spans="1:16" x14ac:dyDescent="0.35">
      <c r="B39" s="2"/>
      <c r="C39" s="1"/>
      <c r="D39" s="14" t="s">
        <v>156</v>
      </c>
      <c r="E39" s="26"/>
      <c r="F39" s="26"/>
      <c r="G39" s="26"/>
      <c r="H39" s="26"/>
      <c r="I39" s="247">
        <v>0</v>
      </c>
      <c r="J39" s="23"/>
      <c r="K39" s="26"/>
      <c r="L39" s="26"/>
      <c r="M39" s="26"/>
      <c r="N39" s="23"/>
      <c r="O39" s="250"/>
      <c r="P39" s="50"/>
    </row>
    <row r="40" spans="1:16" x14ac:dyDescent="0.35">
      <c r="B40" s="2"/>
      <c r="C40" s="1"/>
      <c r="D40" s="14" t="s">
        <v>157</v>
      </c>
      <c r="E40" s="26"/>
      <c r="F40" s="26"/>
      <c r="G40" s="26"/>
      <c r="H40" s="26"/>
      <c r="I40" s="247">
        <v>0</v>
      </c>
      <c r="J40" s="23"/>
      <c r="K40" s="26"/>
      <c r="L40" s="26"/>
      <c r="M40" s="26"/>
      <c r="N40" s="23"/>
      <c r="O40" s="250"/>
      <c r="P40" s="50"/>
    </row>
    <row r="41" spans="1:16" x14ac:dyDescent="0.35">
      <c r="B41" s="2"/>
      <c r="C41" s="1"/>
      <c r="D41" s="14" t="s">
        <v>158</v>
      </c>
      <c r="E41" s="26"/>
      <c r="F41" s="26"/>
      <c r="G41" s="26"/>
      <c r="H41" s="26"/>
      <c r="I41" s="247">
        <v>0</v>
      </c>
      <c r="J41" s="23"/>
      <c r="K41" s="26"/>
      <c r="L41" s="26"/>
      <c r="M41" s="26"/>
      <c r="N41" s="23"/>
      <c r="O41" s="250"/>
      <c r="P41" s="50"/>
    </row>
    <row r="42" spans="1:16" ht="15" thickBot="1" x14ac:dyDescent="0.4">
      <c r="B42" s="2"/>
      <c r="C42" s="1"/>
      <c r="D42" s="13"/>
      <c r="E42" s="1"/>
      <c r="F42" s="1"/>
      <c r="G42" s="1"/>
      <c r="H42" s="1"/>
      <c r="I42" s="15"/>
      <c r="J42" s="23"/>
      <c r="K42" s="10"/>
      <c r="L42" s="15"/>
      <c r="M42" s="153"/>
      <c r="N42" s="23"/>
      <c r="O42" s="250"/>
      <c r="P42" s="50"/>
    </row>
    <row r="43" spans="1:16" ht="15" thickBot="1" x14ac:dyDescent="0.4">
      <c r="B43" s="2"/>
      <c r="C43" s="2"/>
      <c r="D43" s="1"/>
      <c r="E43" s="1"/>
      <c r="F43" s="1"/>
      <c r="G43" s="38"/>
      <c r="H43" s="39" t="s">
        <v>130</v>
      </c>
      <c r="I43" s="32">
        <f>SUM(I31+I34+I35)</f>
        <v>0</v>
      </c>
      <c r="J43" s="23"/>
      <c r="K43" s="32">
        <f>SUM(K31+K34+K35)</f>
        <v>0</v>
      </c>
      <c r="L43" s="32">
        <f>SUM(L31+L34+L35)</f>
        <v>0</v>
      </c>
      <c r="M43" s="34">
        <f>SUM(M31,M34,M37)</f>
        <v>0</v>
      </c>
      <c r="N43" s="33"/>
      <c r="O43" s="251"/>
      <c r="P43" s="50"/>
    </row>
    <row r="44" spans="1:16" x14ac:dyDescent="0.35">
      <c r="B44" s="2"/>
      <c r="C44" s="2"/>
      <c r="D44" s="1"/>
      <c r="E44" s="1"/>
      <c r="F44" s="1"/>
      <c r="G44" s="1"/>
      <c r="H44" s="40"/>
      <c r="I44" s="41"/>
      <c r="J44" s="23"/>
      <c r="K44" s="11"/>
      <c r="L44" s="3"/>
      <c r="M44" s="1"/>
      <c r="N44" s="23"/>
      <c r="O44" s="250"/>
      <c r="P44" s="50"/>
    </row>
    <row r="45" spans="1:16" x14ac:dyDescent="0.35">
      <c r="B45" s="2" t="s">
        <v>8</v>
      </c>
      <c r="C45" s="13" t="s">
        <v>162</v>
      </c>
      <c r="D45" s="18" t="s">
        <v>159</v>
      </c>
      <c r="E45" s="26"/>
      <c r="F45" s="26"/>
      <c r="G45" s="26"/>
      <c r="H45" s="26"/>
      <c r="I45" s="248">
        <v>0</v>
      </c>
      <c r="J45" s="35"/>
      <c r="K45" s="12"/>
      <c r="L45" s="3"/>
      <c r="M45" s="256"/>
      <c r="N45" s="35"/>
      <c r="O45" s="250"/>
      <c r="P45" s="50"/>
    </row>
    <row r="46" spans="1:16" x14ac:dyDescent="0.35">
      <c r="A46" s="64"/>
      <c r="B46" s="64"/>
      <c r="C46" s="75"/>
      <c r="D46" s="64"/>
      <c r="E46" s="64"/>
      <c r="F46" s="64"/>
      <c r="I46" s="49"/>
      <c r="J46" s="49"/>
      <c r="K46" s="49"/>
      <c r="L46" s="76"/>
      <c r="M46" s="76"/>
      <c r="N46" s="76"/>
      <c r="O46" s="53"/>
    </row>
    <row r="47" spans="1:16" x14ac:dyDescent="0.35">
      <c r="A47" s="64"/>
      <c r="B47" s="64"/>
      <c r="C47" s="75"/>
      <c r="D47" s="64"/>
      <c r="I47" s="76"/>
      <c r="J47" s="76"/>
      <c r="K47" s="76"/>
    </row>
    <row r="48" spans="1:16" ht="24" thickBot="1" x14ac:dyDescent="0.6">
      <c r="B48" s="77" t="s">
        <v>163</v>
      </c>
      <c r="C48" s="65"/>
      <c r="D48" s="65"/>
      <c r="I48" s="76"/>
      <c r="J48" s="76"/>
      <c r="K48" s="76"/>
    </row>
    <row r="49" spans="2:12" x14ac:dyDescent="0.35">
      <c r="I49" s="76"/>
    </row>
    <row r="50" spans="2:12" ht="16" x14ac:dyDescent="0.4">
      <c r="B50" s="78" t="s">
        <v>13</v>
      </c>
      <c r="C50" s="79" t="s">
        <v>172</v>
      </c>
      <c r="D50" s="48">
        <f>D6</f>
        <v>0</v>
      </c>
      <c r="I50" s="76"/>
    </row>
    <row r="51" spans="2:12" ht="16" x14ac:dyDescent="0.4">
      <c r="B51" s="78"/>
      <c r="C51" s="88" t="s">
        <v>196</v>
      </c>
      <c r="D51" s="89">
        <f>D8</f>
        <v>0</v>
      </c>
      <c r="F51" s="95" t="s">
        <v>193</v>
      </c>
      <c r="I51" s="76"/>
    </row>
    <row r="52" spans="2:12" ht="16" x14ac:dyDescent="0.4">
      <c r="B52" s="78"/>
      <c r="C52" s="90" t="s">
        <v>194</v>
      </c>
      <c r="D52" s="91">
        <f>D7</f>
        <v>0</v>
      </c>
      <c r="I52" s="76"/>
    </row>
    <row r="53" spans="2:12" ht="16" x14ac:dyDescent="0.4">
      <c r="B53" s="78"/>
      <c r="C53" s="90" t="s">
        <v>164</v>
      </c>
      <c r="D53" s="91">
        <f>D52*(1720/12)*D51</f>
        <v>0</v>
      </c>
      <c r="H53" s="327" t="s">
        <v>136</v>
      </c>
      <c r="I53" s="327"/>
    </row>
    <row r="54" spans="2:12" ht="16" x14ac:dyDescent="0.4">
      <c r="B54" s="78"/>
      <c r="C54" s="90" t="s">
        <v>165</v>
      </c>
      <c r="D54" s="91" t="str">
        <f>IFERROR(((D53/D52)*12),"0")</f>
        <v>0</v>
      </c>
      <c r="H54" s="85">
        <v>1</v>
      </c>
      <c r="I54" s="85">
        <f>D51</f>
        <v>0</v>
      </c>
    </row>
    <row r="55" spans="2:12" ht="16" x14ac:dyDescent="0.4">
      <c r="B55" s="78"/>
      <c r="C55" s="90" t="s">
        <v>166</v>
      </c>
      <c r="D55" s="91" t="str">
        <f>IFERROR(E31/D53,"0")</f>
        <v>0</v>
      </c>
      <c r="F55" s="64"/>
      <c r="G55" s="75" t="s">
        <v>180</v>
      </c>
      <c r="H55" s="165">
        <v>1720</v>
      </c>
      <c r="I55" s="165">
        <f>H55*I54</f>
        <v>0</v>
      </c>
    </row>
    <row r="56" spans="2:12" ht="16" x14ac:dyDescent="0.4">
      <c r="B56" s="78"/>
      <c r="C56" s="90" t="s">
        <v>168</v>
      </c>
      <c r="D56" s="91">
        <f>IFERROR(D54*D55,"0")</f>
        <v>0</v>
      </c>
      <c r="F56" s="93"/>
      <c r="G56" s="88" t="s">
        <v>191</v>
      </c>
      <c r="H56" s="166">
        <v>2088</v>
      </c>
      <c r="I56" s="166">
        <f>H56*I54</f>
        <v>0</v>
      </c>
      <c r="L56" s="50"/>
    </row>
    <row r="57" spans="2:12" ht="16" x14ac:dyDescent="0.4">
      <c r="B57" s="78"/>
      <c r="C57" s="92" t="s">
        <v>169</v>
      </c>
      <c r="D57" s="164">
        <f>IFERROR(D55*D53,"0")</f>
        <v>0</v>
      </c>
      <c r="G57" s="80" t="s">
        <v>192</v>
      </c>
      <c r="H57" s="99">
        <f>H55/H56</f>
        <v>0.82375478927203061</v>
      </c>
      <c r="I57" s="264" t="str">
        <f>IFERROR(I55/I56,"")</f>
        <v/>
      </c>
      <c r="L57" s="50"/>
    </row>
    <row r="58" spans="2:12" ht="16" x14ac:dyDescent="0.4">
      <c r="B58" s="78"/>
      <c r="C58" s="82" t="s">
        <v>171</v>
      </c>
      <c r="D58" s="84">
        <f>IFERROR(D57-E31,"")</f>
        <v>0</v>
      </c>
      <c r="F58" s="80"/>
      <c r="G58" s="86"/>
      <c r="H58" s="86"/>
      <c r="I58" s="73"/>
    </row>
    <row r="59" spans="2:12" ht="16" x14ac:dyDescent="0.4">
      <c r="B59" s="78"/>
      <c r="C59" s="82"/>
      <c r="D59" s="84"/>
      <c r="F59" s="80"/>
      <c r="G59" s="86"/>
      <c r="H59" s="86"/>
      <c r="I59" s="73"/>
      <c r="K59" s="49"/>
      <c r="L59" s="49"/>
    </row>
    <row r="60" spans="2:12" ht="16.5" thickBot="1" x14ac:dyDescent="0.45">
      <c r="B60" s="78"/>
      <c r="C60" s="179" t="s">
        <v>177</v>
      </c>
      <c r="E60" s="81"/>
      <c r="F60" s="229"/>
      <c r="G60" s="230"/>
      <c r="H60" s="86"/>
      <c r="I60" s="73"/>
      <c r="K60" s="49"/>
      <c r="L60" s="49"/>
    </row>
    <row r="61" spans="2:12" ht="5.25" customHeight="1" x14ac:dyDescent="0.4">
      <c r="B61" s="78"/>
      <c r="C61" s="157"/>
      <c r="D61" s="158"/>
      <c r="F61" s="80"/>
      <c r="G61" s="86"/>
      <c r="H61" s="86"/>
      <c r="I61" s="73"/>
      <c r="K61" s="49"/>
      <c r="L61" s="49"/>
    </row>
    <row r="62" spans="2:12" ht="16" x14ac:dyDescent="0.4">
      <c r="B62" s="78"/>
      <c r="C62" s="204" t="s">
        <v>173</v>
      </c>
      <c r="D62" s="161" t="str">
        <f>IFERROR(D68+D74,"")</f>
        <v/>
      </c>
      <c r="F62" s="80"/>
      <c r="G62" s="86"/>
      <c r="H62" s="86"/>
      <c r="I62" s="73"/>
      <c r="K62" s="49"/>
      <c r="L62" s="49"/>
    </row>
    <row r="63" spans="2:12" ht="16" x14ac:dyDescent="0.4">
      <c r="B63" s="78"/>
      <c r="C63" s="94" t="s">
        <v>174</v>
      </c>
      <c r="D63" s="162" t="str">
        <f>IFERROR(D62/1.338,"")</f>
        <v/>
      </c>
      <c r="F63" s="80"/>
      <c r="G63" s="86"/>
      <c r="H63" s="86"/>
      <c r="I63" s="73"/>
      <c r="K63" s="49"/>
      <c r="L63" s="49"/>
    </row>
    <row r="64" spans="2:12" ht="16" x14ac:dyDescent="0.4">
      <c r="B64" s="78"/>
      <c r="C64" s="98" t="s">
        <v>175</v>
      </c>
      <c r="D64" s="163" t="str">
        <f>IFERROR(D62-D63,"")</f>
        <v/>
      </c>
      <c r="F64" s="80"/>
      <c r="G64" s="86"/>
      <c r="H64" s="86"/>
      <c r="I64" s="73"/>
      <c r="K64" s="49"/>
      <c r="L64" s="49"/>
    </row>
    <row r="65" spans="2:13" ht="16" x14ac:dyDescent="0.4">
      <c r="B65" s="78"/>
      <c r="C65" s="82"/>
      <c r="D65" s="84"/>
      <c r="F65" s="80"/>
      <c r="G65" s="86"/>
      <c r="H65" s="86"/>
      <c r="I65" s="73"/>
      <c r="K65" s="49"/>
      <c r="L65" s="49"/>
    </row>
    <row r="66" spans="2:13" x14ac:dyDescent="0.35">
      <c r="C66" s="87" t="s">
        <v>153</v>
      </c>
      <c r="F66" s="80"/>
      <c r="H66" s="133"/>
      <c r="I66" s="145"/>
      <c r="J66" s="134"/>
      <c r="K66" s="49"/>
      <c r="L66" s="49"/>
    </row>
    <row r="67" spans="2:13" ht="5.25" customHeight="1" x14ac:dyDescent="0.35">
      <c r="I67" s="49"/>
      <c r="K67" s="49"/>
      <c r="L67" s="49"/>
    </row>
    <row r="68" spans="2:13" x14ac:dyDescent="0.35">
      <c r="C68" s="204" t="s">
        <v>173</v>
      </c>
      <c r="D68" s="161">
        <f>IFERROR(D56/12,"")</f>
        <v>0</v>
      </c>
      <c r="E68" s="167"/>
      <c r="F68" s="168"/>
      <c r="G68" s="180" t="s">
        <v>187</v>
      </c>
      <c r="H68" s="181" t="str">
        <f>IFERROR((D56/(H56*I54)),"")</f>
        <v/>
      </c>
      <c r="I68" s="317" t="s">
        <v>185</v>
      </c>
      <c r="J68" s="49"/>
      <c r="K68" s="49"/>
      <c r="L68" s="49"/>
    </row>
    <row r="69" spans="2:13" x14ac:dyDescent="0.35">
      <c r="C69" s="94" t="s">
        <v>174</v>
      </c>
      <c r="D69" s="162">
        <f>IFERROR(D68/1.338,"")</f>
        <v>0</v>
      </c>
      <c r="E69" s="167"/>
      <c r="F69" s="168"/>
      <c r="G69" s="169" t="s">
        <v>178</v>
      </c>
      <c r="H69" s="170" t="str">
        <f>IFERROR(H68/1.338,"")</f>
        <v/>
      </c>
      <c r="I69" s="53"/>
      <c r="J69" s="49"/>
      <c r="K69" s="167"/>
      <c r="L69" s="49"/>
    </row>
    <row r="70" spans="2:13" x14ac:dyDescent="0.35">
      <c r="C70" s="98" t="s">
        <v>175</v>
      </c>
      <c r="D70" s="163">
        <f>IFERROR(D68-D69,"")</f>
        <v>0</v>
      </c>
      <c r="E70" s="167"/>
      <c r="F70" s="182"/>
      <c r="G70" s="183" t="s">
        <v>179</v>
      </c>
      <c r="H70" s="184" t="str">
        <f>IFERROR(H69*0.338,"")</f>
        <v/>
      </c>
      <c r="I70" s="53"/>
      <c r="J70" s="49"/>
      <c r="K70" s="49"/>
      <c r="L70" s="49"/>
    </row>
    <row r="71" spans="2:13" x14ac:dyDescent="0.35">
      <c r="C71" s="157"/>
      <c r="D71" s="171"/>
      <c r="E71" s="167"/>
      <c r="F71" s="172"/>
      <c r="G71" s="172"/>
      <c r="H71" s="173"/>
      <c r="I71" s="159"/>
      <c r="J71" s="53"/>
      <c r="K71" s="49"/>
      <c r="L71" s="49"/>
    </row>
    <row r="72" spans="2:13" x14ac:dyDescent="0.35">
      <c r="C72" s="160" t="s">
        <v>176</v>
      </c>
      <c r="D72" s="76" t="str" cm="1">
        <f t="array" ref="D72:G72">('RG application calculator'!E25:H25&amp;" months")</f>
        <v xml:space="preserve"> months</v>
      </c>
      <c r="E72" s="239" t="str">
        <v xml:space="preserve"> months</v>
      </c>
      <c r="F72" s="240" t="str">
        <v xml:space="preserve"> months</v>
      </c>
      <c r="G72" s="240" t="str">
        <v xml:space="preserve"> months</v>
      </c>
      <c r="H72" s="173"/>
      <c r="I72" s="159"/>
      <c r="J72" s="53"/>
      <c r="K72" s="49"/>
      <c r="L72" s="49"/>
    </row>
    <row r="73" spans="2:13" ht="5.25" customHeight="1" x14ac:dyDescent="0.35">
      <c r="C73" s="157"/>
      <c r="D73" s="171"/>
      <c r="E73" s="167"/>
      <c r="F73" s="172"/>
      <c r="G73" s="172"/>
      <c r="H73" s="173"/>
      <c r="I73" s="159"/>
      <c r="J73" s="53"/>
      <c r="K73" s="49"/>
      <c r="L73" s="157"/>
      <c r="M73" s="158"/>
    </row>
    <row r="74" spans="2:13" x14ac:dyDescent="0.35">
      <c r="C74" s="204" t="s">
        <v>173</v>
      </c>
      <c r="D74" s="161" t="str">
        <f>'RG application calculator'!I25</f>
        <v/>
      </c>
      <c r="E74" s="241" t="s">
        <v>195</v>
      </c>
      <c r="F74" s="172"/>
      <c r="G74" s="172"/>
      <c r="H74" s="173"/>
      <c r="I74" s="159"/>
      <c r="J74" s="53"/>
      <c r="K74" s="49"/>
      <c r="L74" s="157"/>
      <c r="M74" s="158"/>
    </row>
    <row r="75" spans="2:13" x14ac:dyDescent="0.35">
      <c r="C75" s="94" t="s">
        <v>174</v>
      </c>
      <c r="D75" s="162" t="str">
        <f>IFERROR(D74/1.338,"")</f>
        <v/>
      </c>
      <c r="E75" s="167"/>
      <c r="F75" s="172"/>
      <c r="G75" s="172"/>
      <c r="H75" s="173"/>
      <c r="I75" s="159"/>
      <c r="J75" s="53"/>
      <c r="K75" s="49"/>
      <c r="L75" s="157"/>
      <c r="M75" s="158"/>
    </row>
    <row r="76" spans="2:13" x14ac:dyDescent="0.35">
      <c r="C76" s="98" t="s">
        <v>175</v>
      </c>
      <c r="D76" s="163" t="str">
        <f>IFERROR(D74-D75,"")</f>
        <v/>
      </c>
      <c r="F76" s="64"/>
      <c r="G76" s="64"/>
      <c r="H76" s="75"/>
      <c r="I76" s="159"/>
      <c r="J76" s="53"/>
      <c r="K76" s="49"/>
      <c r="L76" s="157"/>
      <c r="M76" s="158"/>
    </row>
    <row r="77" spans="2:13" x14ac:dyDescent="0.35">
      <c r="C77" s="157"/>
      <c r="D77" s="158"/>
      <c r="F77" s="64"/>
      <c r="G77" s="64"/>
      <c r="H77" s="75"/>
      <c r="I77" s="159"/>
      <c r="J77" s="53"/>
      <c r="K77" s="49"/>
      <c r="L77" s="157"/>
      <c r="M77" s="158"/>
    </row>
    <row r="78" spans="2:13" x14ac:dyDescent="0.35">
      <c r="D78" s="63" t="s">
        <v>167</v>
      </c>
      <c r="F78" s="73"/>
    </row>
    <row r="79" spans="2:13" ht="16" x14ac:dyDescent="0.4">
      <c r="B79" s="78" t="s">
        <v>14</v>
      </c>
      <c r="C79" s="79" t="s">
        <v>170</v>
      </c>
      <c r="D79" s="249"/>
    </row>
    <row r="81" spans="3:9" x14ac:dyDescent="0.35">
      <c r="C81" s="88" t="s">
        <v>188</v>
      </c>
      <c r="D81" s="97" cm="1">
        <f t="array" ref="D81:E81">'RG application calculator'!E56:F56</f>
        <v>0</v>
      </c>
      <c r="E81" s="81">
        <v>0</v>
      </c>
    </row>
    <row r="82" spans="3:9" x14ac:dyDescent="0.35">
      <c r="C82" s="90" t="s">
        <v>194</v>
      </c>
      <c r="D82" s="188">
        <f>'RG application calculator'!H56</f>
        <v>0</v>
      </c>
      <c r="E82" s="81"/>
      <c r="G82" s="80"/>
    </row>
    <row r="83" spans="3:9" x14ac:dyDescent="0.35">
      <c r="C83" s="301" t="s">
        <v>189</v>
      </c>
      <c r="D83" s="188" cm="1">
        <f t="array" ref="D83:E83">'RG application calculator'!J56:K56</f>
        <v>0</v>
      </c>
      <c r="E83" s="81">
        <v>0</v>
      </c>
    </row>
    <row r="84" spans="3:9" x14ac:dyDescent="0.35">
      <c r="C84" s="90" t="s">
        <v>166</v>
      </c>
      <c r="D84" s="188" t="str">
        <f>I9</f>
        <v/>
      </c>
      <c r="F84" s="96"/>
      <c r="G84" s="87"/>
    </row>
    <row r="85" spans="3:9" x14ac:dyDescent="0.35">
      <c r="C85" s="302" t="s">
        <v>169</v>
      </c>
      <c r="D85" s="189" t="str">
        <f>IFERROR(D83*D84,"")</f>
        <v/>
      </c>
    </row>
    <row r="86" spans="3:9" x14ac:dyDescent="0.35">
      <c r="C86" s="82" t="s">
        <v>171</v>
      </c>
      <c r="D86" s="83" t="str">
        <f>IFERROR(D85-G31,"")</f>
        <v/>
      </c>
      <c r="F86" s="64"/>
      <c r="G86" s="75"/>
      <c r="H86" s="201"/>
    </row>
    <row r="87" spans="3:9" x14ac:dyDescent="0.35">
      <c r="F87" s="143"/>
      <c r="G87" s="202"/>
      <c r="H87" s="203"/>
    </row>
    <row r="88" spans="3:9" x14ac:dyDescent="0.35">
      <c r="C88" s="72" t="s">
        <v>181</v>
      </c>
      <c r="D88" s="190" t="str">
        <f>IFERROR(D85/D82,"")</f>
        <v/>
      </c>
      <c r="F88" s="193"/>
      <c r="G88" s="199" t="s">
        <v>184</v>
      </c>
      <c r="H88" s="200" t="str">
        <f>IFERROR(((D88*12)/(I13*D81)),"")</f>
        <v/>
      </c>
      <c r="I88" s="317" t="s">
        <v>185</v>
      </c>
    </row>
    <row r="89" spans="3:9" x14ac:dyDescent="0.35">
      <c r="C89" s="94" t="s">
        <v>182</v>
      </c>
      <c r="D89" s="191" t="str">
        <f>IFERROR(D88/1.338,"")</f>
        <v/>
      </c>
      <c r="F89" s="194"/>
      <c r="G89" s="94" t="s">
        <v>183</v>
      </c>
      <c r="H89" s="195" t="str">
        <f>IFERROR(H88/1.338,"")</f>
        <v/>
      </c>
    </row>
    <row r="90" spans="3:9" x14ac:dyDescent="0.35">
      <c r="C90" s="71" t="s">
        <v>175</v>
      </c>
      <c r="D90" s="192" t="str">
        <f>IFERROR(D89*0.338,"")</f>
        <v/>
      </c>
      <c r="F90" s="196"/>
      <c r="G90" s="197" t="s">
        <v>179</v>
      </c>
      <c r="H90" s="198" t="str">
        <f>IFERROR(H89*0.338,"")</f>
        <v/>
      </c>
    </row>
    <row r="91" spans="3:9" x14ac:dyDescent="0.35">
      <c r="C91" s="80"/>
      <c r="D91" s="73"/>
    </row>
    <row r="92" spans="3:9" x14ac:dyDescent="0.35">
      <c r="D92" s="205"/>
    </row>
    <row r="94" spans="3:9" x14ac:dyDescent="0.35">
      <c r="E94" s="53"/>
    </row>
    <row r="133" spans="5:5" ht="15" thickBot="1" x14ac:dyDescent="0.4"/>
    <row r="134" spans="5:5" ht="15" thickBot="1" x14ac:dyDescent="0.4">
      <c r="E134" s="100" t="s">
        <v>15</v>
      </c>
    </row>
    <row r="135" spans="5:5" x14ac:dyDescent="0.35">
      <c r="E135" s="136" t="s">
        <v>23</v>
      </c>
    </row>
    <row r="136" spans="5:5" x14ac:dyDescent="0.35">
      <c r="E136" s="137" t="s">
        <v>24</v>
      </c>
    </row>
    <row r="137" spans="5:5" x14ac:dyDescent="0.35">
      <c r="E137" s="137" t="s">
        <v>25</v>
      </c>
    </row>
    <row r="138" spans="5:5" x14ac:dyDescent="0.35">
      <c r="E138" s="137" t="s">
        <v>26</v>
      </c>
    </row>
    <row r="139" spans="5:5" x14ac:dyDescent="0.35">
      <c r="E139" s="137" t="s">
        <v>27</v>
      </c>
    </row>
    <row r="140" spans="5:5" x14ac:dyDescent="0.35">
      <c r="E140" s="137" t="s">
        <v>28</v>
      </c>
    </row>
    <row r="141" spans="5:5" ht="15" thickBot="1" x14ac:dyDescent="0.4">
      <c r="E141" s="138" t="s">
        <v>29</v>
      </c>
    </row>
    <row r="142" spans="5:5" ht="15" thickTop="1" x14ac:dyDescent="0.35">
      <c r="E142" s="137" t="s">
        <v>30</v>
      </c>
    </row>
    <row r="143" spans="5:5" x14ac:dyDescent="0.35">
      <c r="E143" s="137" t="s">
        <v>31</v>
      </c>
    </row>
    <row r="144" spans="5:5" x14ac:dyDescent="0.35">
      <c r="E144" s="137" t="s">
        <v>32</v>
      </c>
    </row>
    <row r="145" spans="5:5" ht="15" thickBot="1" x14ac:dyDescent="0.4">
      <c r="E145" s="138" t="s">
        <v>33</v>
      </c>
    </row>
    <row r="146" spans="5:5" ht="15" thickTop="1" x14ac:dyDescent="0.35">
      <c r="E146" s="136" t="s">
        <v>34</v>
      </c>
    </row>
    <row r="147" spans="5:5" x14ac:dyDescent="0.35">
      <c r="E147" s="137" t="s">
        <v>35</v>
      </c>
    </row>
    <row r="148" spans="5:5" x14ac:dyDescent="0.35">
      <c r="E148" s="137" t="s">
        <v>36</v>
      </c>
    </row>
    <row r="149" spans="5:5" x14ac:dyDescent="0.35">
      <c r="E149" s="137" t="s">
        <v>37</v>
      </c>
    </row>
    <row r="150" spans="5:5" ht="15" thickBot="1" x14ac:dyDescent="0.4">
      <c r="E150" s="138" t="s">
        <v>38</v>
      </c>
    </row>
    <row r="151" spans="5:5" ht="15" thickTop="1" x14ac:dyDescent="0.35"/>
  </sheetData>
  <sheetProtection algorithmName="SHA-512" hashValue="ntJxNCiTJYMzbgaD8XiuE95htRQUPd3cEDKs2kp6AUHWhd+E+gWyXuSstca35f+oIv6QEOnWICvBhJhcX2svmg==" saltValue="YJVY5AviT7vP+zBACEz7wQ==" spinCount="100000" sheet="1" objects="1" scenarios="1"/>
  <mergeCells count="15">
    <mergeCell ref="B11:C11"/>
    <mergeCell ref="B10:C10"/>
    <mergeCell ref="F13:H13"/>
    <mergeCell ref="D4:I4"/>
    <mergeCell ref="H53:I53"/>
    <mergeCell ref="F8:H8"/>
    <mergeCell ref="F9:H9"/>
    <mergeCell ref="F10:H10"/>
    <mergeCell ref="F12:H12"/>
    <mergeCell ref="B4:C4"/>
    <mergeCell ref="B5:C5"/>
    <mergeCell ref="B7:C7"/>
    <mergeCell ref="B8:C8"/>
    <mergeCell ref="B9:C9"/>
    <mergeCell ref="B6:C6"/>
  </mergeCells>
  <phoneticPr fontId="49" type="noConversion"/>
  <conditionalFormatting sqref="G24">
    <cfRule type="cellIs" dxfId="4" priority="2" operator="notEqual">
      <formula>$G$25</formula>
    </cfRule>
  </conditionalFormatting>
  <conditionalFormatting sqref="I35">
    <cfRule type="cellIs" dxfId="3" priority="3" operator="lessThan">
      <formula>0</formula>
    </cfRule>
  </conditionalFormatting>
  <conditionalFormatting sqref="I37">
    <cfRule type="cellIs" dxfId="2" priority="10" operator="greaterThan">
      <formula>$I$35</formula>
    </cfRule>
  </conditionalFormatting>
  <conditionalFormatting sqref="K24">
    <cfRule type="cellIs" dxfId="1" priority="1" operator="greaterThan">
      <formula>$K$25</formula>
    </cfRule>
  </conditionalFormatting>
  <pageMargins left="0.25" right="0.25" top="0.75" bottom="0.75" header="0.3" footer="0.3"/>
  <pageSetup paperSize="9" scale="52" orientation="landscape" r:id="rId1"/>
  <ignoredErrors>
    <ignoredError sqref="M32:M33 M37 M43" calculatedColumn="1"/>
  </ignoredErrors>
  <legacyDrawing r:id="rId2"/>
  <tableParts count="6">
    <tablePart r:id="rId3"/>
    <tablePart r:id="rId4"/>
    <tablePart r:id="rId5"/>
    <tablePart r:id="rId6"/>
    <tablePart r:id="rId7"/>
    <tablePart r:id="rId8"/>
  </tableParts>
  <extLst>
    <ext xmlns:x14="http://schemas.microsoft.com/office/spreadsheetml/2009/9/main" uri="{CCE6A557-97BC-4b89-ADB6-D9C93CAAB3DF}">
      <x14:dataValidations xmlns:xm="http://schemas.microsoft.com/office/excel/2006/main" count="1">
        <x14:dataValidation type="list" allowBlank="1" showInputMessage="1" showErrorMessage="1" xr:uid="{D26A1F73-6027-4E3D-959F-DD1F96974FF1}">
          <x14:formula1>
            <xm:f>'Salary Grades – Medians'!$A$6:$A$21</xm:f>
          </x14:formula1>
          <xm:sqref>D20:D23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E0BB2-DA9F-463F-8AEF-F1E644D3F2ED}">
  <sheetPr>
    <tabColor theme="2" tint="-9.9978637043366805E-2"/>
    <pageSetUpPr fitToPage="1"/>
  </sheetPr>
  <dimension ref="A2:L29"/>
  <sheetViews>
    <sheetView showGridLines="0" workbookViewId="0">
      <selection activeCell="D32" sqref="D32"/>
    </sheetView>
  </sheetViews>
  <sheetFormatPr defaultColWidth="9.1796875" defaultRowHeight="12.5" x14ac:dyDescent="0.25"/>
  <cols>
    <col min="1" max="1" width="12.453125" style="113" bestFit="1" customWidth="1"/>
    <col min="2" max="2" width="17.453125" style="113" bestFit="1" customWidth="1"/>
    <col min="3" max="3" width="12.81640625" style="113" bestFit="1" customWidth="1"/>
    <col min="4" max="4" width="5.54296875" style="113" bestFit="1" customWidth="1"/>
    <col min="5" max="5" width="13.1796875" style="113" bestFit="1" customWidth="1"/>
    <col min="6" max="6" width="18" style="113" bestFit="1" customWidth="1"/>
    <col min="7" max="7" width="12.54296875" style="113" bestFit="1" customWidth="1"/>
    <col min="8" max="8" width="17.81640625" style="113" bestFit="1" customWidth="1"/>
    <col min="9" max="9" width="9.1796875" style="113"/>
    <col min="10" max="10" width="12" style="113" bestFit="1" customWidth="1"/>
    <col min="11" max="11" width="9.1796875" style="113"/>
    <col min="12" max="12" width="10" style="113" bestFit="1" customWidth="1"/>
    <col min="13" max="16384" width="9.1796875" style="113"/>
  </cols>
  <sheetData>
    <row r="2" spans="1:12" ht="16" thickBot="1" x14ac:dyDescent="0.4">
      <c r="A2" s="252" t="s">
        <v>48</v>
      </c>
      <c r="B2" s="253"/>
      <c r="C2" s="253"/>
      <c r="D2" s="253"/>
      <c r="E2" s="253"/>
      <c r="F2" s="253"/>
      <c r="G2" s="253"/>
      <c r="H2" s="253"/>
    </row>
    <row r="4" spans="1:12" ht="13" thickBot="1" x14ac:dyDescent="0.3"/>
    <row r="5" spans="1:12" s="106" customFormat="1" ht="15" thickBot="1" x14ac:dyDescent="0.35">
      <c r="A5" s="100" t="s">
        <v>15</v>
      </c>
      <c r="B5" s="101" t="s">
        <v>16</v>
      </c>
      <c r="C5" s="102" t="s">
        <v>17</v>
      </c>
      <c r="D5" s="102" t="s">
        <v>18</v>
      </c>
      <c r="E5" s="103" t="s">
        <v>19</v>
      </c>
      <c r="F5" s="104" t="s">
        <v>20</v>
      </c>
      <c r="G5" s="102" t="s">
        <v>21</v>
      </c>
      <c r="H5" s="105" t="s">
        <v>22</v>
      </c>
    </row>
    <row r="6" spans="1:12" ht="14.5" x14ac:dyDescent="0.35">
      <c r="A6" s="136" t="s">
        <v>23</v>
      </c>
      <c r="B6" s="107">
        <v>320</v>
      </c>
      <c r="C6" s="108">
        <v>775500</v>
      </c>
      <c r="D6" s="109">
        <v>0.47599999999999998</v>
      </c>
      <c r="E6" s="110">
        <v>368900</v>
      </c>
      <c r="F6" s="111">
        <v>1144400</v>
      </c>
      <c r="G6" s="110">
        <v>386800</v>
      </c>
      <c r="H6" s="112">
        <v>1531200</v>
      </c>
    </row>
    <row r="7" spans="1:12" ht="14.5" x14ac:dyDescent="0.35">
      <c r="A7" s="137" t="s">
        <v>24</v>
      </c>
      <c r="B7" s="114">
        <v>320</v>
      </c>
      <c r="C7" s="115">
        <v>607500</v>
      </c>
      <c r="D7" s="116">
        <v>0.48499999999999999</v>
      </c>
      <c r="E7" s="117">
        <v>294700</v>
      </c>
      <c r="F7" s="118">
        <v>902200</v>
      </c>
      <c r="G7" s="117">
        <v>304900</v>
      </c>
      <c r="H7" s="119">
        <v>1207100</v>
      </c>
    </row>
    <row r="8" spans="1:12" ht="14.5" x14ac:dyDescent="0.35">
      <c r="A8" s="137" t="s">
        <v>25</v>
      </c>
      <c r="B8" s="114">
        <v>320</v>
      </c>
      <c r="C8" s="115">
        <v>648200</v>
      </c>
      <c r="D8" s="116">
        <v>0.50700000000000001</v>
      </c>
      <c r="E8" s="117">
        <v>328900</v>
      </c>
      <c r="F8" s="118">
        <v>977100</v>
      </c>
      <c r="G8" s="117">
        <v>330300</v>
      </c>
      <c r="H8" s="119">
        <v>1307400</v>
      </c>
    </row>
    <row r="9" spans="1:12" ht="14.5" x14ac:dyDescent="0.35">
      <c r="A9" s="137" t="s">
        <v>26</v>
      </c>
      <c r="B9" s="114">
        <v>320</v>
      </c>
      <c r="C9" s="115">
        <v>507400</v>
      </c>
      <c r="D9" s="116">
        <v>0.51600000000000001</v>
      </c>
      <c r="E9" s="117">
        <v>261800</v>
      </c>
      <c r="F9" s="118">
        <v>769200</v>
      </c>
      <c r="G9" s="117">
        <v>260000</v>
      </c>
      <c r="H9" s="119">
        <v>1029200</v>
      </c>
    </row>
    <row r="10" spans="1:12" ht="14.5" x14ac:dyDescent="0.35">
      <c r="A10" s="137" t="s">
        <v>27</v>
      </c>
      <c r="B10" s="114">
        <v>320</v>
      </c>
      <c r="C10" s="115">
        <v>492700</v>
      </c>
      <c r="D10" s="116">
        <v>0.39500000000000002</v>
      </c>
      <c r="E10" s="117">
        <v>194500</v>
      </c>
      <c r="F10" s="118">
        <v>687200</v>
      </c>
      <c r="G10" s="117">
        <v>232300</v>
      </c>
      <c r="H10" s="119">
        <v>919500</v>
      </c>
    </row>
    <row r="11" spans="1:12" ht="14.5" x14ac:dyDescent="0.35">
      <c r="A11" s="137" t="s">
        <v>28</v>
      </c>
      <c r="B11" s="114">
        <v>320</v>
      </c>
      <c r="C11" s="115">
        <v>414500</v>
      </c>
      <c r="D11" s="116">
        <v>0.2</v>
      </c>
      <c r="E11" s="117">
        <v>82800</v>
      </c>
      <c r="F11" s="118">
        <v>497300</v>
      </c>
      <c r="G11" s="117">
        <v>168100</v>
      </c>
      <c r="H11" s="119">
        <v>665400</v>
      </c>
    </row>
    <row r="12" spans="1:12" ht="15" thickBot="1" x14ac:dyDescent="0.4">
      <c r="A12" s="138" t="s">
        <v>29</v>
      </c>
      <c r="B12" s="120">
        <v>320</v>
      </c>
      <c r="C12" s="121">
        <v>456000</v>
      </c>
      <c r="D12" s="122">
        <v>0.188</v>
      </c>
      <c r="E12" s="123">
        <v>85800</v>
      </c>
      <c r="F12" s="124">
        <v>541800</v>
      </c>
      <c r="G12" s="123">
        <v>183100</v>
      </c>
      <c r="H12" s="125">
        <v>724900</v>
      </c>
      <c r="L12" s="254"/>
    </row>
    <row r="13" spans="1:12" ht="15" thickTop="1" x14ac:dyDescent="0.35">
      <c r="A13" s="137" t="s">
        <v>30</v>
      </c>
      <c r="B13" s="114">
        <v>320</v>
      </c>
      <c r="C13" s="115">
        <v>674600</v>
      </c>
      <c r="D13" s="116">
        <v>0.26</v>
      </c>
      <c r="E13" s="117">
        <v>175300</v>
      </c>
      <c r="F13" s="118">
        <v>849900</v>
      </c>
      <c r="G13" s="117">
        <v>287300</v>
      </c>
      <c r="H13" s="119">
        <v>1137200</v>
      </c>
    </row>
    <row r="14" spans="1:12" ht="14.5" x14ac:dyDescent="0.35">
      <c r="A14" s="137" t="s">
        <v>31</v>
      </c>
      <c r="B14" s="114">
        <v>320</v>
      </c>
      <c r="C14" s="115">
        <v>539700</v>
      </c>
      <c r="D14" s="116">
        <v>0.20799999999999999</v>
      </c>
      <c r="E14" s="117">
        <v>112200</v>
      </c>
      <c r="F14" s="118">
        <v>651900</v>
      </c>
      <c r="G14" s="117">
        <v>220300</v>
      </c>
      <c r="H14" s="119">
        <v>872200</v>
      </c>
    </row>
    <row r="15" spans="1:12" ht="14.5" x14ac:dyDescent="0.35">
      <c r="A15" s="137" t="s">
        <v>32</v>
      </c>
      <c r="B15" s="114">
        <v>320</v>
      </c>
      <c r="C15" s="115">
        <v>411200</v>
      </c>
      <c r="D15" s="116">
        <v>0.23599999999999999</v>
      </c>
      <c r="E15" s="117">
        <v>96900</v>
      </c>
      <c r="F15" s="118">
        <v>508100</v>
      </c>
      <c r="G15" s="117">
        <v>171700</v>
      </c>
      <c r="H15" s="119">
        <v>679800</v>
      </c>
    </row>
    <row r="16" spans="1:12" ht="15" thickBot="1" x14ac:dyDescent="0.4">
      <c r="A16" s="138" t="s">
        <v>33</v>
      </c>
      <c r="B16" s="120">
        <v>320</v>
      </c>
      <c r="C16" s="121">
        <v>342700</v>
      </c>
      <c r="D16" s="122">
        <v>0.19600000000000001</v>
      </c>
      <c r="E16" s="123">
        <v>67300</v>
      </c>
      <c r="F16" s="124">
        <v>410000</v>
      </c>
      <c r="G16" s="123">
        <v>138600</v>
      </c>
      <c r="H16" s="125">
        <v>548600</v>
      </c>
    </row>
    <row r="17" spans="1:8" ht="15" thickTop="1" x14ac:dyDescent="0.35">
      <c r="A17" s="136" t="s">
        <v>34</v>
      </c>
      <c r="B17" s="107">
        <v>240</v>
      </c>
      <c r="C17" s="108">
        <v>508600</v>
      </c>
      <c r="D17" s="109">
        <v>0.15</v>
      </c>
      <c r="E17" s="110">
        <v>76300</v>
      </c>
      <c r="F17" s="111">
        <v>584900</v>
      </c>
      <c r="G17" s="110">
        <v>197700</v>
      </c>
      <c r="H17" s="112">
        <v>782600</v>
      </c>
    </row>
    <row r="18" spans="1:8" ht="14.5" x14ac:dyDescent="0.35">
      <c r="A18" s="137" t="s">
        <v>35</v>
      </c>
      <c r="B18" s="114">
        <v>240</v>
      </c>
      <c r="C18" s="115">
        <v>570600</v>
      </c>
      <c r="D18" s="116">
        <v>0.13600000000000001</v>
      </c>
      <c r="E18" s="117">
        <v>77400</v>
      </c>
      <c r="F18" s="118">
        <v>648000</v>
      </c>
      <c r="G18" s="117">
        <v>219000</v>
      </c>
      <c r="H18" s="119">
        <v>867000</v>
      </c>
    </row>
    <row r="19" spans="1:8" ht="14.5" x14ac:dyDescent="0.35">
      <c r="A19" s="137" t="s">
        <v>36</v>
      </c>
      <c r="B19" s="114">
        <v>240</v>
      </c>
      <c r="C19" s="115">
        <v>404400</v>
      </c>
      <c r="D19" s="116">
        <v>0.308</v>
      </c>
      <c r="E19" s="117">
        <v>124600</v>
      </c>
      <c r="F19" s="118">
        <v>529000</v>
      </c>
      <c r="G19" s="117">
        <v>178800</v>
      </c>
      <c r="H19" s="119">
        <v>707800</v>
      </c>
    </row>
    <row r="20" spans="1:8" ht="14.5" x14ac:dyDescent="0.35">
      <c r="A20" s="137" t="s">
        <v>37</v>
      </c>
      <c r="B20" s="114">
        <v>240</v>
      </c>
      <c r="C20" s="115">
        <v>371100</v>
      </c>
      <c r="D20" s="116">
        <v>8.8999999999999996E-2</v>
      </c>
      <c r="E20" s="117">
        <v>33200</v>
      </c>
      <c r="F20" s="118">
        <v>404300</v>
      </c>
      <c r="G20" s="117">
        <v>136700</v>
      </c>
      <c r="H20" s="119">
        <v>541000</v>
      </c>
    </row>
    <row r="21" spans="1:8" ht="15" thickBot="1" x14ac:dyDescent="0.4">
      <c r="A21" s="138" t="s">
        <v>38</v>
      </c>
      <c r="B21" s="120">
        <v>240</v>
      </c>
      <c r="C21" s="121">
        <v>318000</v>
      </c>
      <c r="D21" s="122">
        <v>0.13100000000000001</v>
      </c>
      <c r="E21" s="123">
        <v>41700</v>
      </c>
      <c r="F21" s="124">
        <v>359700</v>
      </c>
      <c r="G21" s="123">
        <v>121600</v>
      </c>
      <c r="H21" s="125">
        <v>481300</v>
      </c>
    </row>
    <row r="22" spans="1:8" ht="15" thickTop="1" x14ac:dyDescent="0.35">
      <c r="A22" s="136" t="s">
        <v>39</v>
      </c>
      <c r="B22" s="107">
        <v>240</v>
      </c>
      <c r="C22" s="108">
        <v>959200</v>
      </c>
      <c r="D22" s="126">
        <v>0.15</v>
      </c>
      <c r="E22" s="110">
        <v>143900</v>
      </c>
      <c r="F22" s="111">
        <v>1103100</v>
      </c>
      <c r="G22" s="110">
        <v>372800</v>
      </c>
      <c r="H22" s="112">
        <v>1475900</v>
      </c>
    </row>
    <row r="23" spans="1:8" ht="14.5" x14ac:dyDescent="0.35">
      <c r="A23" s="137" t="s">
        <v>40</v>
      </c>
      <c r="B23" s="114">
        <v>240</v>
      </c>
      <c r="C23" s="115">
        <v>655000</v>
      </c>
      <c r="D23" s="116">
        <v>0.16400000000000001</v>
      </c>
      <c r="E23" s="117">
        <v>107400</v>
      </c>
      <c r="F23" s="118">
        <v>762400</v>
      </c>
      <c r="G23" s="117">
        <v>257700</v>
      </c>
      <c r="H23" s="119">
        <v>1020100</v>
      </c>
    </row>
    <row r="24" spans="1:8" ht="14.5" x14ac:dyDescent="0.35">
      <c r="A24" s="137" t="s">
        <v>41</v>
      </c>
      <c r="B24" s="114">
        <v>240</v>
      </c>
      <c r="C24" s="115">
        <v>543800</v>
      </c>
      <c r="D24" s="116">
        <v>0.17199999999999999</v>
      </c>
      <c r="E24" s="117">
        <v>93700</v>
      </c>
      <c r="F24" s="118">
        <v>637500</v>
      </c>
      <c r="G24" s="117">
        <v>215500</v>
      </c>
      <c r="H24" s="119">
        <v>853000</v>
      </c>
    </row>
    <row r="25" spans="1:8" ht="14.5" x14ac:dyDescent="0.35">
      <c r="A25" s="137" t="s">
        <v>42</v>
      </c>
      <c r="B25" s="114">
        <v>240</v>
      </c>
      <c r="C25" s="115">
        <v>433900</v>
      </c>
      <c r="D25" s="116">
        <v>0.22700000000000001</v>
      </c>
      <c r="E25" s="117">
        <v>98300</v>
      </c>
      <c r="F25" s="118">
        <v>532200</v>
      </c>
      <c r="G25" s="117">
        <v>179900</v>
      </c>
      <c r="H25" s="119">
        <v>712100</v>
      </c>
    </row>
    <row r="26" spans="1:8" ht="14.5" x14ac:dyDescent="0.35">
      <c r="A26" s="137" t="s">
        <v>43</v>
      </c>
      <c r="B26" s="114">
        <v>240</v>
      </c>
      <c r="C26" s="115">
        <v>389300</v>
      </c>
      <c r="D26" s="116">
        <v>0.115</v>
      </c>
      <c r="E26" s="117">
        <v>44700</v>
      </c>
      <c r="F26" s="118">
        <v>434000</v>
      </c>
      <c r="G26" s="117">
        <v>146700</v>
      </c>
      <c r="H26" s="119">
        <v>580700</v>
      </c>
    </row>
    <row r="27" spans="1:8" ht="14.5" x14ac:dyDescent="0.35">
      <c r="A27" s="137" t="s">
        <v>44</v>
      </c>
      <c r="B27" s="114">
        <v>240</v>
      </c>
      <c r="C27" s="115">
        <v>375000</v>
      </c>
      <c r="D27" s="116">
        <v>8.7999999999999995E-2</v>
      </c>
      <c r="E27" s="117">
        <v>33100</v>
      </c>
      <c r="F27" s="118">
        <v>408100</v>
      </c>
      <c r="G27" s="117">
        <v>137900</v>
      </c>
      <c r="H27" s="119">
        <v>546000</v>
      </c>
    </row>
    <row r="28" spans="1:8" ht="14.5" x14ac:dyDescent="0.35">
      <c r="A28" s="137" t="s">
        <v>45</v>
      </c>
      <c r="B28" s="114">
        <v>240</v>
      </c>
      <c r="C28" s="115">
        <v>322200</v>
      </c>
      <c r="D28" s="116">
        <v>0.03</v>
      </c>
      <c r="E28" s="117">
        <v>9700</v>
      </c>
      <c r="F28" s="118">
        <v>331900</v>
      </c>
      <c r="G28" s="117">
        <v>112200</v>
      </c>
      <c r="H28" s="119">
        <v>444100</v>
      </c>
    </row>
    <row r="29" spans="1:8" ht="15" thickBot="1" x14ac:dyDescent="0.4">
      <c r="A29" s="139" t="s">
        <v>46</v>
      </c>
      <c r="B29" s="127">
        <v>240</v>
      </c>
      <c r="C29" s="128">
        <v>340600</v>
      </c>
      <c r="D29" s="129">
        <v>0.02</v>
      </c>
      <c r="E29" s="130">
        <v>7000</v>
      </c>
      <c r="F29" s="131">
        <v>347600</v>
      </c>
      <c r="G29" s="130">
        <v>117500</v>
      </c>
      <c r="H29" s="132">
        <v>465100</v>
      </c>
    </row>
  </sheetData>
  <sheetProtection algorithmName="SHA-512" hashValue="6ro4Ox+B24PFMo6VmpQnvTK2diMFRFhGmQL+9/00tX6BqykSiLrPyl6VZS1LiAv2w+zrEJRVcGt1PPQmnJzSAw==" saltValue="ibTzJ0ipWYeEE5I8jAkobQ==" spinCount="100000" sheet="1" objects="1" scenarios="1"/>
  <pageMargins left="0.70866141732283472" right="0.70866141732283472" top="0.78740157480314965" bottom="0.78740157480314965" header="0.31496062992125984" footer="0.31496062992125984"/>
  <pageSetup paperSize="9" orientation="landscape" r:id="rId1"/>
  <headerFooter>
    <oddFooter>&amp;R&amp;"Calibri,Obyčejné"&amp;A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65C69-7D59-4BAE-AD9B-325AC0041D89}">
  <sheetPr>
    <tabColor rgb="FF009999"/>
  </sheetPr>
  <dimension ref="A1:GH173"/>
  <sheetViews>
    <sheetView zoomScale="80" zoomScaleNormal="80" workbookViewId="0">
      <selection activeCell="N16" sqref="N16"/>
    </sheetView>
  </sheetViews>
  <sheetFormatPr defaultColWidth="8.81640625" defaultRowHeight="14.5" x14ac:dyDescent="0.35"/>
  <cols>
    <col min="1" max="1" width="2.54296875" style="265" customWidth="1"/>
    <col min="2" max="2" width="4" style="265" customWidth="1"/>
    <col min="3" max="3" width="18" style="286" customWidth="1"/>
    <col min="4" max="4" width="7.81640625" style="286" customWidth="1"/>
    <col min="5" max="5" width="22.81640625" style="286" customWidth="1"/>
    <col min="6" max="6" width="12.81640625" style="286" customWidth="1"/>
    <col min="7" max="7" width="12.54296875" style="286" customWidth="1"/>
    <col min="8" max="8" width="20.81640625" style="265" customWidth="1"/>
    <col min="9" max="9" width="14.81640625" style="265" customWidth="1"/>
    <col min="10" max="10" width="18.81640625" style="265" customWidth="1"/>
    <col min="11" max="11" width="15.54296875" style="265" customWidth="1"/>
    <col min="12" max="12" width="29.453125" style="265" customWidth="1"/>
    <col min="13" max="13" width="2.54296875" style="266" customWidth="1"/>
    <col min="14" max="14" width="12.54296875" style="265" customWidth="1"/>
    <col min="15" max="15" width="11.54296875" style="265" customWidth="1"/>
    <col min="16" max="16" width="2.54296875" style="265" customWidth="1"/>
    <col min="17" max="17" width="3.54296875" style="265" customWidth="1"/>
    <col min="18" max="26" width="8.453125" style="265" customWidth="1"/>
    <col min="27" max="27" width="14.453125" style="265" customWidth="1"/>
    <col min="28" max="28" width="19.54296875" style="265" customWidth="1"/>
    <col min="29" max="29" width="2.54296875" style="265" customWidth="1"/>
    <col min="30" max="30" width="8.81640625" style="265"/>
    <col min="31" max="42" width="8.453125" style="265" customWidth="1"/>
    <col min="43" max="43" width="14.453125" style="265" customWidth="1"/>
    <col min="44" max="44" width="19.54296875" style="265" customWidth="1"/>
    <col min="45" max="45" width="2.54296875" style="265" customWidth="1"/>
    <col min="46" max="46" width="14.54296875" style="265" customWidth="1"/>
    <col min="47" max="47" width="14.453125" style="265" customWidth="1"/>
    <col min="48" max="48" width="19.54296875" style="265" customWidth="1"/>
    <col min="49" max="49" width="14.453125" style="265" customWidth="1"/>
    <col min="50" max="50" width="19.54296875" style="265" customWidth="1"/>
    <col min="51" max="52" width="12.453125" style="265" customWidth="1"/>
    <col min="53" max="16384" width="8.81640625" style="265"/>
  </cols>
  <sheetData>
    <row r="1" spans="1:190" s="267" customFormat="1" ht="15" thickBot="1" x14ac:dyDescent="0.4">
      <c r="A1" s="265"/>
      <c r="B1" s="383" t="s">
        <v>50</v>
      </c>
      <c r="C1" s="383"/>
      <c r="D1" s="265"/>
      <c r="E1" s="265"/>
      <c r="F1" s="265"/>
      <c r="G1" s="265"/>
      <c r="H1" s="265"/>
      <c r="I1" s="265"/>
      <c r="J1" s="265"/>
      <c r="K1" s="265"/>
      <c r="L1" s="265"/>
      <c r="M1" s="266"/>
      <c r="N1" s="265"/>
      <c r="O1" s="265"/>
      <c r="Q1" s="265"/>
      <c r="R1" s="265"/>
      <c r="S1" s="265"/>
      <c r="T1" s="265"/>
      <c r="U1" s="265"/>
      <c r="V1" s="265"/>
      <c r="W1" s="265"/>
      <c r="X1" s="265"/>
      <c r="Y1" s="265"/>
      <c r="Z1" s="265"/>
      <c r="AA1" s="265"/>
      <c r="AB1" s="265"/>
      <c r="AC1" s="265"/>
      <c r="AD1" s="265"/>
      <c r="AE1" s="265"/>
      <c r="AF1" s="265"/>
      <c r="AG1" s="265"/>
      <c r="AH1" s="265"/>
      <c r="AI1" s="265"/>
      <c r="AJ1" s="265"/>
      <c r="AK1" s="265"/>
      <c r="AL1" s="265"/>
      <c r="AM1" s="265"/>
      <c r="AN1" s="265"/>
      <c r="AO1" s="265"/>
      <c r="AP1" s="265"/>
      <c r="AQ1" s="265"/>
      <c r="AR1" s="265"/>
      <c r="AS1" s="265"/>
      <c r="AT1" s="265"/>
      <c r="AU1" s="265"/>
      <c r="AV1" s="265"/>
      <c r="AW1" s="265"/>
      <c r="AX1" s="265"/>
      <c r="AY1" s="265"/>
      <c r="AZ1" s="265"/>
      <c r="BA1" s="265"/>
      <c r="BB1" s="265"/>
      <c r="BC1" s="265"/>
      <c r="BD1" s="265"/>
      <c r="BE1" s="265"/>
      <c r="BF1" s="265"/>
      <c r="BG1" s="265"/>
      <c r="BH1" s="265"/>
      <c r="BI1" s="265"/>
      <c r="BJ1" s="265"/>
      <c r="BK1" s="265"/>
      <c r="BL1" s="265"/>
      <c r="BM1" s="265"/>
      <c r="BN1" s="265"/>
      <c r="BO1" s="265"/>
      <c r="BP1" s="265"/>
      <c r="BQ1" s="265"/>
      <c r="BR1" s="265"/>
      <c r="BS1" s="265"/>
      <c r="BT1" s="265"/>
      <c r="BU1" s="265"/>
      <c r="BV1" s="265"/>
      <c r="BW1" s="265"/>
      <c r="BX1" s="265"/>
      <c r="BY1" s="265"/>
      <c r="BZ1" s="265"/>
      <c r="CA1" s="265"/>
      <c r="CB1" s="265"/>
      <c r="CC1" s="265"/>
      <c r="CD1" s="265"/>
      <c r="CE1" s="265"/>
      <c r="CF1" s="265"/>
      <c r="CG1" s="265"/>
      <c r="CH1" s="265"/>
      <c r="CI1" s="265"/>
      <c r="CJ1" s="265"/>
      <c r="CK1" s="265"/>
      <c r="CL1" s="265"/>
      <c r="CM1" s="265"/>
      <c r="CN1" s="265"/>
      <c r="CO1" s="265"/>
      <c r="CP1" s="265"/>
      <c r="CQ1" s="265"/>
      <c r="CR1" s="265"/>
      <c r="CS1" s="265"/>
      <c r="CT1" s="265"/>
      <c r="CU1" s="265"/>
      <c r="CV1" s="265"/>
      <c r="CW1" s="265"/>
      <c r="CX1" s="265"/>
      <c r="CY1" s="265"/>
      <c r="CZ1" s="265"/>
      <c r="DA1" s="265"/>
      <c r="DB1" s="265"/>
      <c r="DC1" s="265"/>
      <c r="DD1" s="265"/>
      <c r="DE1" s="265"/>
      <c r="DF1" s="265"/>
      <c r="DG1" s="265"/>
      <c r="DH1" s="265"/>
      <c r="DI1" s="265"/>
      <c r="DJ1" s="265"/>
      <c r="DK1" s="265"/>
      <c r="DL1" s="265"/>
      <c r="DM1" s="265"/>
      <c r="DN1" s="265"/>
      <c r="DO1" s="265"/>
      <c r="DP1" s="265"/>
      <c r="DQ1" s="265"/>
      <c r="DR1" s="265"/>
      <c r="DS1" s="265"/>
      <c r="DT1" s="265"/>
      <c r="DU1" s="265"/>
      <c r="DV1" s="265"/>
      <c r="DW1" s="265"/>
      <c r="DX1" s="265"/>
      <c r="DY1" s="265"/>
      <c r="DZ1" s="265"/>
      <c r="EA1" s="265"/>
      <c r="EB1" s="265"/>
      <c r="EC1" s="265"/>
      <c r="ED1" s="265"/>
      <c r="EE1" s="265"/>
      <c r="EF1" s="265"/>
      <c r="EG1" s="265"/>
      <c r="EH1" s="265"/>
      <c r="EI1" s="265"/>
      <c r="EJ1" s="265"/>
      <c r="EK1" s="265"/>
      <c r="EL1" s="265"/>
      <c r="EM1" s="265"/>
      <c r="EN1" s="265"/>
      <c r="EO1" s="265"/>
      <c r="EP1" s="265"/>
      <c r="EQ1" s="265"/>
      <c r="ER1" s="265"/>
      <c r="ES1" s="265"/>
      <c r="ET1" s="265"/>
      <c r="EU1" s="265"/>
      <c r="EV1" s="265"/>
      <c r="EW1" s="265"/>
      <c r="EX1" s="265"/>
      <c r="EY1" s="265"/>
      <c r="EZ1" s="265"/>
      <c r="FA1" s="265"/>
      <c r="FB1" s="265"/>
      <c r="FC1" s="265"/>
      <c r="FD1" s="265"/>
      <c r="FE1" s="265"/>
      <c r="FF1" s="265"/>
      <c r="FG1" s="265"/>
      <c r="FH1" s="265"/>
      <c r="FI1" s="265"/>
      <c r="FJ1" s="265"/>
      <c r="FK1" s="265"/>
      <c r="FL1" s="265"/>
      <c r="FM1" s="265"/>
      <c r="FN1" s="265"/>
      <c r="FO1" s="265"/>
      <c r="FP1" s="265"/>
      <c r="FQ1" s="265"/>
      <c r="FR1" s="265"/>
      <c r="FS1" s="265"/>
      <c r="FT1" s="265"/>
      <c r="FU1" s="265"/>
      <c r="FV1" s="265"/>
      <c r="FW1" s="265"/>
      <c r="FX1" s="265"/>
      <c r="FY1" s="265"/>
      <c r="FZ1" s="265"/>
      <c r="GA1" s="265"/>
      <c r="GB1" s="265"/>
      <c r="GC1" s="265"/>
      <c r="GD1" s="265"/>
      <c r="GE1" s="265"/>
      <c r="GF1" s="265"/>
      <c r="GG1" s="265"/>
      <c r="GH1" s="265"/>
    </row>
    <row r="2" spans="1:190" s="267" customFormat="1" ht="16.399999999999999" customHeight="1" x14ac:dyDescent="0.35">
      <c r="A2" s="268"/>
      <c r="B2" s="384"/>
      <c r="C2" s="385"/>
      <c r="D2" s="385"/>
      <c r="E2" s="385"/>
      <c r="F2" s="385"/>
      <c r="G2" s="385"/>
      <c r="H2" s="385"/>
      <c r="I2" s="385"/>
      <c r="J2" s="385"/>
      <c r="K2" s="385"/>
      <c r="L2" s="385"/>
      <c r="M2" s="385"/>
      <c r="N2" s="385"/>
      <c r="O2" s="385"/>
      <c r="Q2" s="265"/>
      <c r="R2" s="265"/>
      <c r="S2" s="265"/>
      <c r="T2" s="265"/>
      <c r="U2" s="265"/>
      <c r="V2" s="265"/>
      <c r="W2" s="265"/>
      <c r="X2" s="265"/>
      <c r="Y2" s="265"/>
      <c r="Z2" s="265"/>
      <c r="AA2" s="265"/>
      <c r="AB2" s="265"/>
      <c r="AC2" s="265"/>
      <c r="AD2" s="265"/>
      <c r="AE2" s="265"/>
      <c r="AF2" s="265"/>
      <c r="AG2" s="265"/>
      <c r="AH2" s="265"/>
      <c r="AI2" s="265"/>
      <c r="AJ2" s="265"/>
      <c r="AK2" s="265"/>
      <c r="AL2" s="265"/>
      <c r="AM2" s="265"/>
      <c r="AN2" s="265"/>
      <c r="AO2" s="265"/>
      <c r="AP2" s="265"/>
      <c r="AQ2" s="265"/>
      <c r="AR2" s="265"/>
      <c r="AS2" s="265"/>
      <c r="AT2" s="265"/>
      <c r="AU2" s="265"/>
      <c r="AV2" s="265"/>
      <c r="AW2" s="265"/>
      <c r="AX2" s="265"/>
      <c r="AY2" s="265"/>
      <c r="AZ2" s="265"/>
      <c r="BA2" s="265"/>
      <c r="BB2" s="265"/>
      <c r="BC2" s="265"/>
      <c r="BD2" s="265"/>
      <c r="BE2" s="265"/>
      <c r="BF2" s="265"/>
      <c r="BG2" s="265"/>
      <c r="BH2" s="265"/>
      <c r="BI2" s="265"/>
      <c r="BJ2" s="265"/>
      <c r="BK2" s="265"/>
      <c r="BL2" s="265"/>
      <c r="BM2" s="265"/>
      <c r="BN2" s="265"/>
      <c r="BO2" s="265"/>
      <c r="BP2" s="265"/>
      <c r="BQ2" s="265"/>
      <c r="BR2" s="265"/>
      <c r="BS2" s="265"/>
      <c r="BT2" s="265"/>
      <c r="BU2" s="265"/>
      <c r="BV2" s="265"/>
      <c r="BW2" s="265"/>
      <c r="BX2" s="265"/>
      <c r="BY2" s="265"/>
      <c r="BZ2" s="265"/>
      <c r="CA2" s="265"/>
      <c r="CB2" s="265"/>
      <c r="CC2" s="265"/>
      <c r="CD2" s="265"/>
      <c r="CE2" s="265"/>
      <c r="CF2" s="265"/>
      <c r="CG2" s="265"/>
      <c r="CH2" s="265"/>
      <c r="CI2" s="265"/>
      <c r="CJ2" s="265"/>
      <c r="CK2" s="265"/>
      <c r="CL2" s="265"/>
      <c r="CM2" s="265"/>
      <c r="CN2" s="265"/>
      <c r="CO2" s="265"/>
      <c r="CP2" s="265"/>
      <c r="CQ2" s="265"/>
      <c r="CR2" s="265"/>
      <c r="CS2" s="265"/>
      <c r="CT2" s="265"/>
      <c r="CU2" s="265"/>
      <c r="CV2" s="265"/>
      <c r="CW2" s="265"/>
      <c r="CX2" s="265"/>
      <c r="CY2" s="265"/>
      <c r="CZ2" s="265"/>
      <c r="DA2" s="265"/>
      <c r="DB2" s="265"/>
      <c r="DC2" s="265"/>
      <c r="DD2" s="265"/>
      <c r="DE2" s="265"/>
      <c r="DF2" s="265"/>
      <c r="DG2" s="265"/>
      <c r="DH2" s="265"/>
      <c r="DI2" s="265"/>
      <c r="DJ2" s="265"/>
      <c r="DK2" s="265"/>
      <c r="DL2" s="265"/>
      <c r="DM2" s="265"/>
      <c r="DN2" s="265"/>
      <c r="DO2" s="265"/>
      <c r="DP2" s="265"/>
      <c r="DQ2" s="265"/>
      <c r="DR2" s="265"/>
      <c r="DS2" s="265"/>
      <c r="DT2" s="265"/>
      <c r="DU2" s="265"/>
      <c r="DV2" s="265"/>
      <c r="DW2" s="265"/>
      <c r="DX2" s="265"/>
      <c r="DY2" s="265"/>
      <c r="DZ2" s="265"/>
      <c r="EA2" s="265"/>
      <c r="EB2" s="265"/>
      <c r="EC2" s="265"/>
      <c r="ED2" s="265"/>
      <c r="EE2" s="265"/>
      <c r="EF2" s="265"/>
      <c r="EG2" s="265"/>
      <c r="EH2" s="265"/>
      <c r="EI2" s="265"/>
      <c r="EJ2" s="265"/>
      <c r="EK2" s="265"/>
      <c r="EL2" s="265"/>
      <c r="EM2" s="265"/>
      <c r="EN2" s="265"/>
      <c r="EO2" s="265"/>
      <c r="EP2" s="265"/>
      <c r="EQ2" s="265"/>
      <c r="ER2" s="265"/>
      <c r="ES2" s="265"/>
      <c r="ET2" s="265"/>
      <c r="EU2" s="265"/>
      <c r="EV2" s="265"/>
      <c r="EW2" s="265"/>
      <c r="EX2" s="265"/>
      <c r="EY2" s="265"/>
      <c r="EZ2" s="265"/>
      <c r="FA2" s="265"/>
      <c r="FB2" s="265"/>
      <c r="FC2" s="265"/>
      <c r="FD2" s="265"/>
      <c r="FE2" s="265"/>
      <c r="FF2" s="265"/>
      <c r="FG2" s="265"/>
      <c r="FH2" s="265"/>
      <c r="FI2" s="265"/>
      <c r="FJ2" s="265"/>
      <c r="FK2" s="265"/>
      <c r="FL2" s="265"/>
      <c r="FM2" s="265"/>
      <c r="FN2" s="265"/>
      <c r="FO2" s="265"/>
      <c r="FP2" s="265"/>
      <c r="FQ2" s="265"/>
      <c r="FR2" s="265"/>
      <c r="FS2" s="265"/>
      <c r="FT2" s="265"/>
      <c r="FU2" s="265"/>
      <c r="FV2" s="265"/>
      <c r="FW2" s="265"/>
      <c r="FX2" s="265"/>
      <c r="FY2" s="265"/>
      <c r="FZ2" s="265"/>
      <c r="GA2" s="265"/>
      <c r="GB2" s="265"/>
      <c r="GC2" s="265"/>
      <c r="GD2" s="265"/>
      <c r="GE2" s="265"/>
      <c r="GF2" s="265"/>
      <c r="GG2" s="265"/>
      <c r="GH2" s="265"/>
    </row>
    <row r="3" spans="1:190" s="267" customFormat="1" ht="51" customHeight="1" x14ac:dyDescent="0.35">
      <c r="A3" s="269"/>
      <c r="B3" s="314"/>
      <c r="C3" s="380" t="s">
        <v>51</v>
      </c>
      <c r="D3" s="380"/>
      <c r="E3" s="380"/>
      <c r="F3" s="270"/>
      <c r="G3" s="386" t="s">
        <v>0</v>
      </c>
      <c r="H3" s="386"/>
      <c r="I3" s="386"/>
      <c r="J3" s="386"/>
      <c r="K3" s="386"/>
      <c r="L3" s="386"/>
      <c r="M3" s="386"/>
      <c r="N3" s="386"/>
      <c r="O3" s="271"/>
      <c r="P3" s="272"/>
      <c r="Q3" s="265"/>
      <c r="R3" s="265"/>
      <c r="S3" s="265"/>
      <c r="T3" s="265"/>
      <c r="U3" s="265"/>
      <c r="V3" s="265"/>
      <c r="W3" s="265"/>
      <c r="X3" s="265"/>
      <c r="Y3" s="265"/>
      <c r="Z3" s="265"/>
      <c r="AA3" s="265"/>
      <c r="AB3" s="265"/>
      <c r="AC3" s="265"/>
      <c r="AD3" s="265"/>
      <c r="AE3" s="265"/>
      <c r="AF3" s="265"/>
      <c r="AG3" s="265"/>
      <c r="AH3" s="265"/>
      <c r="AI3" s="265"/>
      <c r="AJ3" s="265"/>
      <c r="AK3" s="265"/>
      <c r="AL3" s="265"/>
      <c r="AM3" s="265"/>
      <c r="AN3" s="265"/>
      <c r="AO3" s="265"/>
      <c r="AP3" s="265"/>
      <c r="AQ3" s="265"/>
      <c r="AR3" s="265"/>
      <c r="AS3" s="265"/>
      <c r="AT3" s="265"/>
      <c r="AU3" s="265"/>
      <c r="AV3" s="265"/>
      <c r="AW3" s="265"/>
      <c r="AX3" s="265"/>
      <c r="AY3" s="265"/>
      <c r="AZ3" s="265"/>
      <c r="BA3" s="265"/>
      <c r="BB3" s="265"/>
      <c r="BC3" s="265"/>
      <c r="BD3" s="265"/>
      <c r="BE3" s="265"/>
      <c r="BF3" s="265"/>
      <c r="BG3" s="265"/>
      <c r="BH3" s="265"/>
      <c r="BI3" s="265"/>
      <c r="BJ3" s="265"/>
      <c r="BK3" s="265"/>
      <c r="BL3" s="265"/>
      <c r="BM3" s="265"/>
      <c r="BN3" s="265"/>
      <c r="BO3" s="265"/>
      <c r="BP3" s="265"/>
      <c r="BQ3" s="265"/>
      <c r="BR3" s="265"/>
      <c r="BS3" s="265"/>
      <c r="BT3" s="265"/>
      <c r="BU3" s="265"/>
      <c r="BV3" s="265"/>
      <c r="BW3" s="265"/>
      <c r="BX3" s="265"/>
      <c r="BY3" s="265"/>
      <c r="BZ3" s="265"/>
      <c r="CA3" s="265"/>
      <c r="CB3" s="265"/>
      <c r="CC3" s="265"/>
      <c r="CD3" s="265"/>
      <c r="CE3" s="265"/>
      <c r="CF3" s="265"/>
      <c r="CG3" s="265"/>
      <c r="CH3" s="265"/>
      <c r="CI3" s="265"/>
      <c r="CJ3" s="265"/>
      <c r="CK3" s="265"/>
      <c r="CL3" s="265"/>
      <c r="CM3" s="265"/>
      <c r="CN3" s="265"/>
      <c r="CO3" s="265"/>
      <c r="CP3" s="265"/>
      <c r="CQ3" s="265"/>
      <c r="CR3" s="265"/>
      <c r="CS3" s="265"/>
      <c r="CT3" s="265"/>
      <c r="CU3" s="265"/>
      <c r="CV3" s="265"/>
      <c r="CW3" s="265"/>
      <c r="CX3" s="265"/>
      <c r="CY3" s="265"/>
      <c r="CZ3" s="265"/>
      <c r="DA3" s="265"/>
      <c r="DB3" s="265"/>
      <c r="DC3" s="265"/>
      <c r="DD3" s="265"/>
      <c r="DE3" s="265"/>
      <c r="DF3" s="265"/>
      <c r="DG3" s="265"/>
      <c r="DH3" s="265"/>
      <c r="DI3" s="265"/>
      <c r="DJ3" s="265"/>
      <c r="DK3" s="265"/>
      <c r="DL3" s="265"/>
      <c r="DM3" s="265"/>
      <c r="DN3" s="265"/>
      <c r="DO3" s="265"/>
      <c r="DP3" s="265"/>
      <c r="DQ3" s="265"/>
      <c r="DR3" s="265"/>
      <c r="DS3" s="265"/>
      <c r="DT3" s="265"/>
      <c r="DU3" s="265"/>
      <c r="DV3" s="265"/>
      <c r="DW3" s="265"/>
      <c r="DX3" s="265"/>
      <c r="DY3" s="265"/>
      <c r="DZ3" s="265"/>
      <c r="EA3" s="265"/>
      <c r="EB3" s="265"/>
      <c r="EC3" s="265"/>
      <c r="ED3" s="265"/>
      <c r="EE3" s="265"/>
      <c r="EF3" s="265"/>
      <c r="EG3" s="265"/>
      <c r="EH3" s="265"/>
      <c r="EI3" s="265"/>
      <c r="EJ3" s="265"/>
      <c r="EK3" s="265"/>
      <c r="EL3" s="265"/>
      <c r="EM3" s="265"/>
      <c r="EN3" s="265"/>
      <c r="EO3" s="265"/>
      <c r="EP3" s="265"/>
      <c r="EQ3" s="265"/>
      <c r="ER3" s="265"/>
      <c r="ES3" s="265"/>
      <c r="ET3" s="265"/>
      <c r="EU3" s="265"/>
      <c r="EV3" s="265"/>
      <c r="EW3" s="265"/>
      <c r="EX3" s="265"/>
      <c r="EY3" s="265"/>
      <c r="EZ3" s="265"/>
      <c r="FA3" s="265"/>
      <c r="FB3" s="265"/>
      <c r="FC3" s="265"/>
      <c r="FD3" s="265"/>
      <c r="FE3" s="265"/>
      <c r="FF3" s="265"/>
      <c r="FG3" s="265"/>
      <c r="FH3" s="265"/>
      <c r="FI3" s="265"/>
      <c r="FJ3" s="265"/>
      <c r="FK3" s="265"/>
      <c r="FL3" s="265"/>
      <c r="FM3" s="265"/>
      <c r="FN3" s="265"/>
      <c r="FO3" s="265"/>
      <c r="FP3" s="265"/>
      <c r="FQ3" s="265"/>
      <c r="FR3" s="265"/>
      <c r="FS3" s="265"/>
      <c r="FT3" s="265"/>
      <c r="FU3" s="265"/>
      <c r="FV3" s="265"/>
      <c r="FW3" s="265"/>
      <c r="FX3" s="265"/>
      <c r="FY3" s="265"/>
      <c r="FZ3" s="265"/>
      <c r="GA3" s="265"/>
      <c r="GB3" s="265"/>
      <c r="GC3" s="265"/>
      <c r="GD3" s="265"/>
      <c r="GE3" s="265"/>
      <c r="GF3" s="265"/>
      <c r="GG3" s="265"/>
      <c r="GH3" s="265"/>
    </row>
    <row r="4" spans="1:190" s="267" customFormat="1" ht="16.399999999999999" customHeight="1" x14ac:dyDescent="0.35">
      <c r="A4" s="273"/>
      <c r="B4" s="334"/>
      <c r="C4" s="335"/>
      <c r="D4" s="335"/>
      <c r="E4" s="335"/>
      <c r="F4" s="335"/>
      <c r="G4" s="335"/>
      <c r="H4" s="335"/>
      <c r="I4" s="335"/>
      <c r="J4" s="335"/>
      <c r="K4" s="335"/>
      <c r="L4" s="335"/>
      <c r="M4" s="335"/>
      <c r="N4" s="335"/>
      <c r="O4" s="335"/>
      <c r="Q4" s="265"/>
      <c r="R4" s="265"/>
      <c r="S4" s="265"/>
      <c r="T4" s="265"/>
      <c r="U4" s="265"/>
      <c r="V4" s="265"/>
      <c r="W4" s="265"/>
      <c r="X4" s="265"/>
      <c r="Y4" s="265"/>
      <c r="Z4" s="265"/>
      <c r="AA4" s="265"/>
      <c r="AB4" s="265"/>
      <c r="AC4" s="265"/>
      <c r="AD4" s="265"/>
      <c r="AE4" s="265"/>
      <c r="AF4" s="265"/>
      <c r="AG4" s="265"/>
      <c r="AH4" s="265"/>
      <c r="AI4" s="265"/>
      <c r="AJ4" s="265"/>
      <c r="AK4" s="265"/>
      <c r="AL4" s="265"/>
      <c r="AM4" s="265"/>
      <c r="AN4" s="265"/>
      <c r="AO4" s="265"/>
      <c r="AP4" s="265"/>
      <c r="AQ4" s="265"/>
      <c r="AR4" s="265"/>
      <c r="AS4" s="265"/>
      <c r="AT4" s="265"/>
      <c r="AU4" s="265"/>
      <c r="AV4" s="265"/>
      <c r="AW4" s="265"/>
      <c r="AX4" s="265"/>
      <c r="AY4" s="265"/>
      <c r="AZ4" s="265"/>
      <c r="BA4" s="265"/>
      <c r="BB4" s="265"/>
      <c r="BC4" s="265"/>
      <c r="BD4" s="265"/>
      <c r="BE4" s="265"/>
      <c r="BF4" s="265"/>
      <c r="BG4" s="265"/>
      <c r="BH4" s="265"/>
      <c r="BI4" s="265"/>
      <c r="BJ4" s="265"/>
      <c r="BK4" s="265"/>
      <c r="BL4" s="265"/>
      <c r="BM4" s="265"/>
      <c r="BN4" s="265"/>
      <c r="BO4" s="265"/>
      <c r="BP4" s="265"/>
      <c r="BQ4" s="265"/>
      <c r="BR4" s="265"/>
      <c r="BS4" s="265"/>
      <c r="BT4" s="265"/>
      <c r="BU4" s="265"/>
      <c r="BV4" s="265"/>
      <c r="BW4" s="265"/>
      <c r="BX4" s="265"/>
      <c r="BY4" s="265"/>
      <c r="BZ4" s="265"/>
      <c r="CA4" s="265"/>
      <c r="CB4" s="265"/>
      <c r="CC4" s="265"/>
      <c r="CD4" s="265"/>
      <c r="CE4" s="265"/>
      <c r="CF4" s="265"/>
      <c r="CG4" s="265"/>
      <c r="CH4" s="265"/>
      <c r="CI4" s="265"/>
      <c r="CJ4" s="265"/>
      <c r="CK4" s="265"/>
      <c r="CL4" s="265"/>
      <c r="CM4" s="265"/>
      <c r="CN4" s="265"/>
      <c r="CO4" s="265"/>
      <c r="CP4" s="265"/>
      <c r="CQ4" s="265"/>
      <c r="CR4" s="265"/>
      <c r="CS4" s="265"/>
      <c r="CT4" s="265"/>
      <c r="CU4" s="265"/>
      <c r="CV4" s="265"/>
      <c r="CW4" s="265"/>
      <c r="CX4" s="265"/>
      <c r="CY4" s="265"/>
      <c r="CZ4" s="265"/>
      <c r="DA4" s="265"/>
      <c r="DB4" s="265"/>
      <c r="DC4" s="265"/>
      <c r="DD4" s="265"/>
      <c r="DE4" s="265"/>
      <c r="DF4" s="265"/>
      <c r="DG4" s="265"/>
      <c r="DH4" s="265"/>
      <c r="DI4" s="265"/>
      <c r="DJ4" s="265"/>
      <c r="DK4" s="265"/>
      <c r="DL4" s="265"/>
      <c r="DM4" s="265"/>
      <c r="DN4" s="265"/>
      <c r="DO4" s="265"/>
      <c r="DP4" s="265"/>
      <c r="DQ4" s="265"/>
      <c r="DR4" s="265"/>
      <c r="DS4" s="265"/>
      <c r="DT4" s="265"/>
      <c r="DU4" s="265"/>
      <c r="DV4" s="265"/>
      <c r="DW4" s="265"/>
      <c r="DX4" s="265"/>
      <c r="DY4" s="265"/>
      <c r="DZ4" s="265"/>
      <c r="EA4" s="265"/>
      <c r="EB4" s="265"/>
      <c r="EC4" s="265"/>
      <c r="ED4" s="265"/>
      <c r="EE4" s="265"/>
      <c r="EF4" s="265"/>
      <c r="EG4" s="265"/>
      <c r="EH4" s="265"/>
      <c r="EI4" s="265"/>
      <c r="EJ4" s="265"/>
      <c r="EK4" s="265"/>
      <c r="EL4" s="265"/>
      <c r="EM4" s="265"/>
      <c r="EN4" s="265"/>
      <c r="EO4" s="265"/>
      <c r="EP4" s="265"/>
      <c r="EQ4" s="265"/>
      <c r="ER4" s="265"/>
      <c r="ES4" s="265"/>
      <c r="ET4" s="265"/>
      <c r="EU4" s="265"/>
      <c r="EV4" s="265"/>
      <c r="EW4" s="265"/>
      <c r="EX4" s="265"/>
      <c r="EY4" s="265"/>
      <c r="EZ4" s="265"/>
      <c r="FA4" s="265"/>
      <c r="FB4" s="265"/>
      <c r="FC4" s="265"/>
      <c r="FD4" s="265"/>
      <c r="FE4" s="265"/>
      <c r="FF4" s="265"/>
      <c r="FG4" s="265"/>
      <c r="FH4" s="265"/>
      <c r="FI4" s="265"/>
      <c r="FJ4" s="265"/>
      <c r="FK4" s="265"/>
      <c r="FL4" s="265"/>
      <c r="FM4" s="265"/>
      <c r="FN4" s="265"/>
      <c r="FO4" s="265"/>
      <c r="FP4" s="265"/>
      <c r="FQ4" s="265"/>
      <c r="FR4" s="265"/>
      <c r="FS4" s="265"/>
      <c r="FT4" s="265"/>
      <c r="FU4" s="265"/>
      <c r="FV4" s="265"/>
      <c r="FW4" s="265"/>
      <c r="FX4" s="265"/>
      <c r="FY4" s="265"/>
      <c r="FZ4" s="265"/>
      <c r="GA4" s="265"/>
      <c r="GB4" s="265"/>
      <c r="GC4" s="265"/>
      <c r="GD4" s="265"/>
      <c r="GE4" s="265"/>
      <c r="GF4" s="265"/>
      <c r="GG4" s="265"/>
      <c r="GH4" s="265"/>
    </row>
    <row r="5" spans="1:190" s="267" customFormat="1" ht="51.65" customHeight="1" x14ac:dyDescent="0.35">
      <c r="A5" s="273"/>
      <c r="B5" s="314"/>
      <c r="C5" s="380" t="s">
        <v>52</v>
      </c>
      <c r="D5" s="380"/>
      <c r="E5" s="380"/>
      <c r="F5" s="270"/>
      <c r="G5" s="381">
        <v>0</v>
      </c>
      <c r="H5" s="382"/>
      <c r="I5" s="382"/>
      <c r="J5" s="382"/>
      <c r="K5" s="382"/>
      <c r="L5" s="382"/>
      <c r="M5" s="382"/>
      <c r="N5" s="382"/>
      <c r="O5" s="271"/>
      <c r="Q5" s="265"/>
      <c r="R5" s="265"/>
      <c r="S5" s="265"/>
      <c r="T5" s="265"/>
      <c r="U5" s="265"/>
      <c r="V5" s="265"/>
      <c r="W5" s="265"/>
      <c r="X5" s="265"/>
      <c r="Y5" s="265"/>
      <c r="Z5" s="265"/>
      <c r="AA5" s="265"/>
      <c r="AB5" s="265"/>
      <c r="AC5" s="265"/>
      <c r="AD5" s="265"/>
      <c r="AE5" s="265"/>
      <c r="AF5" s="265"/>
      <c r="AG5" s="265"/>
      <c r="AH5" s="265"/>
      <c r="AI5" s="265"/>
      <c r="AJ5" s="265"/>
      <c r="AK5" s="265"/>
      <c r="AL5" s="265"/>
      <c r="AM5" s="265"/>
      <c r="AN5" s="265"/>
      <c r="AO5" s="265"/>
      <c r="AP5" s="265"/>
      <c r="AQ5" s="265"/>
      <c r="AR5" s="265"/>
      <c r="AS5" s="265"/>
      <c r="AT5" s="265"/>
      <c r="AU5" s="265"/>
      <c r="AV5" s="265"/>
      <c r="AW5" s="265"/>
      <c r="AX5" s="265"/>
      <c r="AY5" s="265"/>
      <c r="AZ5" s="265"/>
      <c r="BA5" s="265"/>
      <c r="BB5" s="265"/>
      <c r="BC5" s="265"/>
      <c r="BD5" s="265"/>
      <c r="BE5" s="265"/>
      <c r="BF5" s="265"/>
      <c r="BG5" s="265"/>
      <c r="BH5" s="265"/>
      <c r="BI5" s="265"/>
      <c r="BJ5" s="265"/>
      <c r="BK5" s="265"/>
      <c r="BL5" s="265"/>
      <c r="BM5" s="265"/>
      <c r="BN5" s="265"/>
      <c r="BO5" s="265"/>
      <c r="BP5" s="265"/>
      <c r="BQ5" s="265"/>
      <c r="BR5" s="265"/>
      <c r="BS5" s="265"/>
      <c r="BT5" s="265"/>
      <c r="BU5" s="265"/>
      <c r="BV5" s="265"/>
      <c r="BW5" s="265"/>
      <c r="BX5" s="265"/>
      <c r="BY5" s="265"/>
      <c r="BZ5" s="265"/>
      <c r="CA5" s="265"/>
      <c r="CB5" s="265"/>
      <c r="CC5" s="265"/>
      <c r="CD5" s="265"/>
      <c r="CE5" s="265"/>
      <c r="CF5" s="265"/>
      <c r="CG5" s="265"/>
      <c r="CH5" s="265"/>
      <c r="CI5" s="265"/>
      <c r="CJ5" s="265"/>
      <c r="CK5" s="265"/>
      <c r="CL5" s="265"/>
      <c r="CM5" s="265"/>
      <c r="CN5" s="265"/>
      <c r="CO5" s="265"/>
      <c r="CP5" s="265"/>
      <c r="CQ5" s="265"/>
      <c r="CR5" s="265"/>
      <c r="CS5" s="265"/>
      <c r="CT5" s="265"/>
      <c r="CU5" s="265"/>
      <c r="CV5" s="265"/>
      <c r="CW5" s="265"/>
      <c r="CX5" s="265"/>
      <c r="CY5" s="265"/>
      <c r="CZ5" s="265"/>
      <c r="DA5" s="265"/>
      <c r="DB5" s="265"/>
      <c r="DC5" s="265"/>
      <c r="DD5" s="265"/>
      <c r="DE5" s="265"/>
      <c r="DF5" s="265"/>
      <c r="DG5" s="265"/>
      <c r="DH5" s="265"/>
      <c r="DI5" s="265"/>
      <c r="DJ5" s="265"/>
      <c r="DK5" s="265"/>
      <c r="DL5" s="265"/>
      <c r="DM5" s="265"/>
      <c r="DN5" s="265"/>
      <c r="DO5" s="265"/>
      <c r="DP5" s="265"/>
      <c r="DQ5" s="265"/>
      <c r="DR5" s="265"/>
      <c r="DS5" s="265"/>
      <c r="DT5" s="265"/>
      <c r="DU5" s="265"/>
      <c r="DV5" s="265"/>
      <c r="DW5" s="265"/>
      <c r="DX5" s="265"/>
      <c r="DY5" s="265"/>
      <c r="DZ5" s="265"/>
      <c r="EA5" s="265"/>
      <c r="EB5" s="265"/>
      <c r="EC5" s="265"/>
      <c r="ED5" s="265"/>
      <c r="EE5" s="265"/>
      <c r="EF5" s="265"/>
      <c r="EG5" s="265"/>
      <c r="EH5" s="265"/>
      <c r="EI5" s="265"/>
      <c r="EJ5" s="265"/>
      <c r="EK5" s="265"/>
      <c r="EL5" s="265"/>
      <c r="EM5" s="265"/>
      <c r="EN5" s="265"/>
      <c r="EO5" s="265"/>
      <c r="EP5" s="265"/>
      <c r="EQ5" s="265"/>
      <c r="ER5" s="265"/>
      <c r="ES5" s="265"/>
      <c r="ET5" s="265"/>
      <c r="EU5" s="265"/>
      <c r="EV5" s="265"/>
      <c r="EW5" s="265"/>
      <c r="EX5" s="265"/>
      <c r="EY5" s="265"/>
      <c r="EZ5" s="265"/>
      <c r="FA5" s="265"/>
      <c r="FB5" s="265"/>
      <c r="FC5" s="265"/>
      <c r="FD5" s="265"/>
      <c r="FE5" s="265"/>
      <c r="FF5" s="265"/>
      <c r="FG5" s="265"/>
      <c r="FH5" s="265"/>
      <c r="FI5" s="265"/>
      <c r="FJ5" s="265"/>
      <c r="FK5" s="265"/>
      <c r="FL5" s="265"/>
      <c r="FM5" s="265"/>
      <c r="FN5" s="265"/>
      <c r="FO5" s="265"/>
      <c r="FP5" s="265"/>
      <c r="FQ5" s="265"/>
      <c r="FR5" s="265"/>
      <c r="FS5" s="265"/>
      <c r="FT5" s="265"/>
      <c r="FU5" s="265"/>
      <c r="FV5" s="265"/>
      <c r="FW5" s="265"/>
      <c r="FX5" s="265"/>
      <c r="FY5" s="265"/>
      <c r="FZ5" s="265"/>
      <c r="GA5" s="265"/>
      <c r="GB5" s="265"/>
      <c r="GC5" s="265"/>
      <c r="GD5" s="265"/>
      <c r="GE5" s="265"/>
      <c r="GF5" s="265"/>
      <c r="GG5" s="265"/>
      <c r="GH5" s="265"/>
    </row>
    <row r="6" spans="1:190" s="267" customFormat="1" ht="16.399999999999999" customHeight="1" x14ac:dyDescent="0.35">
      <c r="A6" s="273"/>
      <c r="B6" s="334"/>
      <c r="C6" s="335"/>
      <c r="D6" s="335"/>
      <c r="E6" s="335"/>
      <c r="F6" s="335"/>
      <c r="G6" s="335"/>
      <c r="H6" s="335"/>
      <c r="I6" s="335"/>
      <c r="J6" s="335"/>
      <c r="K6" s="335"/>
      <c r="L6" s="335"/>
      <c r="M6" s="335"/>
      <c r="N6" s="335"/>
      <c r="O6" s="335"/>
      <c r="Q6" s="265"/>
      <c r="R6" s="265"/>
      <c r="S6" s="265"/>
      <c r="T6" s="265"/>
      <c r="U6" s="265"/>
      <c r="V6" s="265"/>
      <c r="W6" s="265"/>
      <c r="X6" s="265"/>
      <c r="Y6" s="265"/>
      <c r="Z6" s="265"/>
      <c r="AA6" s="265"/>
      <c r="AB6" s="265"/>
      <c r="AC6" s="265"/>
      <c r="AD6" s="265"/>
      <c r="AE6" s="265"/>
      <c r="AF6" s="265"/>
      <c r="AG6" s="265"/>
      <c r="AH6" s="265"/>
      <c r="AI6" s="265"/>
      <c r="AJ6" s="265"/>
      <c r="AK6" s="265"/>
      <c r="AL6" s="265"/>
      <c r="AM6" s="265"/>
      <c r="AN6" s="265"/>
      <c r="AO6" s="265"/>
      <c r="AP6" s="265"/>
      <c r="AQ6" s="265"/>
      <c r="AR6" s="265"/>
      <c r="AS6" s="265"/>
      <c r="AT6" s="265"/>
      <c r="AU6" s="265"/>
      <c r="AV6" s="265"/>
      <c r="AW6" s="265"/>
      <c r="AX6" s="265"/>
      <c r="AY6" s="265"/>
      <c r="AZ6" s="265"/>
      <c r="BA6" s="265"/>
      <c r="BB6" s="265"/>
      <c r="BC6" s="265"/>
      <c r="BD6" s="265"/>
      <c r="BE6" s="265"/>
      <c r="BF6" s="265"/>
      <c r="BG6" s="265"/>
      <c r="BH6" s="265"/>
      <c r="BI6" s="265"/>
      <c r="BJ6" s="265"/>
      <c r="BK6" s="265"/>
      <c r="BL6" s="265"/>
      <c r="BM6" s="265"/>
      <c r="BN6" s="265"/>
      <c r="BO6" s="265"/>
      <c r="BP6" s="265"/>
      <c r="BQ6" s="265"/>
      <c r="BR6" s="265"/>
      <c r="BS6" s="265"/>
      <c r="BT6" s="265"/>
      <c r="BU6" s="265"/>
      <c r="BV6" s="265"/>
      <c r="BW6" s="265"/>
      <c r="BX6" s="265"/>
      <c r="BY6" s="265"/>
      <c r="BZ6" s="265"/>
      <c r="CA6" s="265"/>
      <c r="CB6" s="265"/>
      <c r="CC6" s="265"/>
      <c r="CD6" s="265"/>
      <c r="CE6" s="265"/>
      <c r="CF6" s="265"/>
      <c r="CG6" s="265"/>
      <c r="CH6" s="265"/>
      <c r="CI6" s="265"/>
      <c r="CJ6" s="265"/>
      <c r="CK6" s="265"/>
      <c r="CL6" s="265"/>
      <c r="CM6" s="265"/>
      <c r="CN6" s="265"/>
      <c r="CO6" s="265"/>
      <c r="CP6" s="265"/>
      <c r="CQ6" s="265"/>
      <c r="CR6" s="265"/>
      <c r="CS6" s="265"/>
      <c r="CT6" s="265"/>
      <c r="CU6" s="265"/>
      <c r="CV6" s="265"/>
      <c r="CW6" s="265"/>
      <c r="CX6" s="265"/>
      <c r="CY6" s="265"/>
      <c r="CZ6" s="265"/>
      <c r="DA6" s="265"/>
      <c r="DB6" s="265"/>
      <c r="DC6" s="265"/>
      <c r="DD6" s="265"/>
      <c r="DE6" s="265"/>
      <c r="DF6" s="265"/>
      <c r="DG6" s="265"/>
      <c r="DH6" s="265"/>
      <c r="DI6" s="265"/>
      <c r="DJ6" s="265"/>
      <c r="DK6" s="265"/>
      <c r="DL6" s="265"/>
      <c r="DM6" s="265"/>
      <c r="DN6" s="265"/>
      <c r="DO6" s="265"/>
      <c r="DP6" s="265"/>
      <c r="DQ6" s="265"/>
      <c r="DR6" s="265"/>
      <c r="DS6" s="265"/>
      <c r="DT6" s="265"/>
      <c r="DU6" s="265"/>
      <c r="DV6" s="265"/>
      <c r="DW6" s="265"/>
      <c r="DX6" s="265"/>
      <c r="DY6" s="265"/>
      <c r="DZ6" s="265"/>
      <c r="EA6" s="265"/>
      <c r="EB6" s="265"/>
      <c r="EC6" s="265"/>
      <c r="ED6" s="265"/>
      <c r="EE6" s="265"/>
      <c r="EF6" s="265"/>
      <c r="EG6" s="265"/>
      <c r="EH6" s="265"/>
      <c r="EI6" s="265"/>
      <c r="EJ6" s="265"/>
      <c r="EK6" s="265"/>
      <c r="EL6" s="265"/>
      <c r="EM6" s="265"/>
      <c r="EN6" s="265"/>
      <c r="EO6" s="265"/>
      <c r="EP6" s="265"/>
      <c r="EQ6" s="265"/>
      <c r="ER6" s="265"/>
      <c r="ES6" s="265"/>
      <c r="ET6" s="265"/>
      <c r="EU6" s="265"/>
      <c r="EV6" s="265"/>
      <c r="EW6" s="265"/>
      <c r="EX6" s="265"/>
      <c r="EY6" s="265"/>
      <c r="EZ6" s="265"/>
      <c r="FA6" s="265"/>
      <c r="FB6" s="265"/>
      <c r="FC6" s="265"/>
      <c r="FD6" s="265"/>
      <c r="FE6" s="265"/>
      <c r="FF6" s="265"/>
      <c r="FG6" s="265"/>
      <c r="FH6" s="265"/>
      <c r="FI6" s="265"/>
      <c r="FJ6" s="265"/>
      <c r="FK6" s="265"/>
      <c r="FL6" s="265"/>
      <c r="FM6" s="265"/>
      <c r="FN6" s="265"/>
      <c r="FO6" s="265"/>
      <c r="FP6" s="265"/>
      <c r="FQ6" s="265"/>
      <c r="FR6" s="265"/>
      <c r="FS6" s="265"/>
      <c r="FT6" s="265"/>
      <c r="FU6" s="265"/>
      <c r="FV6" s="265"/>
      <c r="FW6" s="265"/>
      <c r="FX6" s="265"/>
      <c r="FY6" s="265"/>
      <c r="FZ6" s="265"/>
      <c r="GA6" s="265"/>
      <c r="GB6" s="265"/>
      <c r="GC6" s="265"/>
      <c r="GD6" s="265"/>
      <c r="GE6" s="265"/>
      <c r="GF6" s="265"/>
      <c r="GG6" s="265"/>
      <c r="GH6" s="265"/>
    </row>
    <row r="7" spans="1:190" ht="14.5" customHeight="1" thickBot="1" x14ac:dyDescent="0.4">
      <c r="C7" s="265"/>
      <c r="D7" s="265"/>
      <c r="E7" s="265"/>
      <c r="F7" s="265"/>
      <c r="G7" s="265"/>
      <c r="M7" s="265"/>
    </row>
    <row r="8" spans="1:190" ht="20.5" customHeight="1" thickBot="1" x14ac:dyDescent="0.5">
      <c r="B8" s="336" t="s">
        <v>53</v>
      </c>
      <c r="C8" s="337"/>
      <c r="D8" s="337"/>
      <c r="E8" s="337"/>
      <c r="F8" s="337"/>
      <c r="G8" s="337"/>
      <c r="H8" s="337"/>
      <c r="I8" s="337"/>
      <c r="J8" s="337"/>
      <c r="K8" s="337"/>
      <c r="L8" s="337"/>
      <c r="M8" s="337"/>
      <c r="N8" s="337"/>
      <c r="O8" s="338"/>
    </row>
    <row r="9" spans="1:190" s="273" customFormat="1" ht="6" customHeight="1" thickBot="1" x14ac:dyDescent="0.4">
      <c r="Q9" s="265"/>
      <c r="R9" s="265"/>
      <c r="S9" s="265"/>
      <c r="T9" s="265"/>
      <c r="U9" s="265"/>
      <c r="V9" s="265"/>
      <c r="W9" s="265"/>
      <c r="X9" s="265"/>
      <c r="Y9" s="265"/>
      <c r="Z9" s="265"/>
      <c r="AA9" s="265"/>
      <c r="AB9" s="265"/>
      <c r="AC9" s="265"/>
      <c r="AD9" s="265"/>
      <c r="AE9" s="265"/>
      <c r="AF9" s="265"/>
      <c r="AG9" s="265"/>
      <c r="AH9" s="265"/>
      <c r="AI9" s="265"/>
      <c r="AJ9" s="265"/>
      <c r="AK9" s="265"/>
      <c r="AL9" s="265"/>
      <c r="AM9" s="265"/>
      <c r="AN9" s="265"/>
      <c r="AO9" s="265"/>
      <c r="AP9" s="265"/>
      <c r="AQ9" s="265"/>
      <c r="AR9" s="265"/>
      <c r="AS9" s="265"/>
      <c r="AT9" s="265"/>
      <c r="AU9" s="265"/>
      <c r="AV9" s="265"/>
      <c r="AW9" s="265"/>
      <c r="AX9" s="265"/>
      <c r="AY9" s="265"/>
      <c r="AZ9" s="265"/>
      <c r="BA9" s="265"/>
      <c r="BB9" s="265"/>
      <c r="BC9" s="265"/>
      <c r="BD9" s="265"/>
      <c r="BE9" s="265"/>
      <c r="BF9" s="265"/>
      <c r="BG9" s="265"/>
      <c r="BH9" s="265"/>
      <c r="BI9" s="265"/>
      <c r="BJ9" s="265"/>
      <c r="BK9" s="265"/>
      <c r="BL9" s="265"/>
      <c r="BM9" s="265"/>
      <c r="BN9" s="265"/>
      <c r="BO9" s="265"/>
      <c r="BP9" s="265"/>
      <c r="BQ9" s="265"/>
      <c r="BR9" s="265"/>
      <c r="BS9" s="265"/>
      <c r="BT9" s="265"/>
      <c r="BU9" s="265"/>
      <c r="BV9" s="265"/>
      <c r="BW9" s="265"/>
      <c r="BX9" s="265"/>
      <c r="BY9" s="265"/>
      <c r="BZ9" s="265"/>
      <c r="CA9" s="265"/>
      <c r="CB9" s="265"/>
      <c r="CC9" s="265"/>
      <c r="CD9" s="265"/>
      <c r="CE9" s="265"/>
      <c r="CF9" s="265"/>
      <c r="CG9" s="265"/>
      <c r="CH9" s="265"/>
      <c r="CI9" s="265"/>
      <c r="CJ9" s="265"/>
      <c r="CK9" s="265"/>
      <c r="CL9" s="265"/>
      <c r="CM9" s="265"/>
      <c r="CN9" s="265"/>
      <c r="CO9" s="265"/>
      <c r="CP9" s="265"/>
      <c r="CQ9" s="265"/>
      <c r="CR9" s="265"/>
      <c r="CS9" s="265"/>
      <c r="CT9" s="265"/>
      <c r="CU9" s="265"/>
      <c r="CV9" s="265"/>
      <c r="CW9" s="265"/>
      <c r="CX9" s="265"/>
      <c r="CY9" s="265"/>
      <c r="CZ9" s="265"/>
      <c r="DA9" s="265"/>
      <c r="DB9" s="265"/>
      <c r="DC9" s="265"/>
      <c r="DD9" s="265"/>
      <c r="DE9" s="265"/>
      <c r="DF9" s="265"/>
      <c r="DG9" s="265"/>
      <c r="DH9" s="265"/>
      <c r="DI9" s="265"/>
      <c r="DJ9" s="265"/>
      <c r="DK9" s="265"/>
      <c r="DL9" s="265"/>
      <c r="DM9" s="265"/>
      <c r="DN9" s="265"/>
      <c r="DO9" s="265"/>
      <c r="DP9" s="265"/>
      <c r="DQ9" s="265"/>
      <c r="DR9" s="265"/>
      <c r="DS9" s="265"/>
      <c r="DT9" s="265"/>
      <c r="DU9" s="265"/>
      <c r="DV9" s="265"/>
      <c r="DW9" s="265"/>
      <c r="DX9" s="265"/>
      <c r="DY9" s="265"/>
      <c r="DZ9" s="265"/>
      <c r="EA9" s="265"/>
      <c r="EB9" s="265"/>
      <c r="EC9" s="265"/>
      <c r="ED9" s="265"/>
      <c r="EE9" s="265"/>
      <c r="EF9" s="265"/>
      <c r="EG9" s="265"/>
      <c r="EH9" s="265"/>
      <c r="EI9" s="265"/>
      <c r="EJ9" s="265"/>
      <c r="EK9" s="265"/>
      <c r="EL9" s="265"/>
      <c r="EM9" s="265"/>
      <c r="EN9" s="265"/>
      <c r="EO9" s="265"/>
      <c r="EP9" s="265"/>
      <c r="EQ9" s="265"/>
      <c r="ER9" s="265"/>
      <c r="ES9" s="265"/>
      <c r="ET9" s="265"/>
      <c r="EU9" s="265"/>
      <c r="EV9" s="265"/>
      <c r="EW9" s="265"/>
      <c r="EX9" s="265"/>
      <c r="EY9" s="265"/>
      <c r="EZ9" s="265"/>
      <c r="FA9" s="265"/>
      <c r="FB9" s="265"/>
      <c r="FC9" s="265"/>
      <c r="FD9" s="265"/>
      <c r="FE9" s="265"/>
      <c r="FF9" s="265"/>
      <c r="FG9" s="265"/>
      <c r="FH9" s="265"/>
      <c r="FI9" s="265"/>
      <c r="FJ9" s="265"/>
      <c r="FK9" s="265"/>
      <c r="FL9" s="265"/>
      <c r="FM9" s="265"/>
      <c r="FN9" s="265"/>
      <c r="FO9" s="265"/>
      <c r="FP9" s="265"/>
      <c r="FQ9" s="265"/>
      <c r="FR9" s="265"/>
      <c r="FS9" s="265"/>
      <c r="FT9" s="265"/>
      <c r="FU9" s="265"/>
      <c r="FV9" s="265"/>
      <c r="FW9" s="265"/>
      <c r="FX9" s="265"/>
      <c r="FY9" s="265"/>
      <c r="FZ9" s="265"/>
      <c r="GA9" s="265"/>
      <c r="GB9" s="265"/>
      <c r="GC9" s="265"/>
      <c r="GD9" s="265"/>
      <c r="GE9" s="265"/>
      <c r="GF9" s="265"/>
      <c r="GG9" s="265"/>
      <c r="GH9" s="265"/>
    </row>
    <row r="10" spans="1:190" s="267" customFormat="1" ht="80.5" customHeight="1" thickBot="1" x14ac:dyDescent="0.4">
      <c r="A10" s="265"/>
      <c r="B10" s="339" t="s">
        <v>54</v>
      </c>
      <c r="C10" s="340"/>
      <c r="D10" s="340"/>
      <c r="E10" s="307" t="s">
        <v>55</v>
      </c>
      <c r="F10" s="307" t="s">
        <v>56</v>
      </c>
      <c r="G10" s="307" t="s">
        <v>57</v>
      </c>
      <c r="H10" s="307" t="s">
        <v>58</v>
      </c>
      <c r="I10" s="307" t="s">
        <v>59</v>
      </c>
      <c r="J10" s="307" t="s">
        <v>60</v>
      </c>
      <c r="K10" s="307" t="s">
        <v>61</v>
      </c>
      <c r="L10" s="274" t="s">
        <v>62</v>
      </c>
      <c r="M10" s="266"/>
      <c r="N10" s="345" t="s">
        <v>63</v>
      </c>
      <c r="O10" s="346"/>
      <c r="Q10" s="265"/>
      <c r="R10" s="265"/>
      <c r="S10" s="265"/>
      <c r="T10" s="265"/>
      <c r="U10" s="265"/>
      <c r="V10" s="265"/>
      <c r="W10" s="265"/>
      <c r="X10" s="265"/>
      <c r="Y10" s="265"/>
      <c r="Z10" s="265"/>
      <c r="AA10" s="265"/>
      <c r="AB10" s="265"/>
      <c r="AC10" s="265"/>
      <c r="AD10" s="265"/>
      <c r="AE10" s="265"/>
      <c r="AF10" s="265"/>
      <c r="AG10" s="265"/>
      <c r="AH10" s="265"/>
      <c r="AI10" s="265"/>
      <c r="AJ10" s="265"/>
      <c r="AK10" s="265"/>
      <c r="AL10" s="265"/>
      <c r="AM10" s="265"/>
      <c r="AN10" s="265"/>
      <c r="AO10" s="265"/>
      <c r="AP10" s="265"/>
      <c r="AQ10" s="265"/>
      <c r="AR10" s="265"/>
      <c r="AS10" s="265"/>
      <c r="AT10" s="265"/>
      <c r="AU10" s="265"/>
      <c r="AV10" s="265"/>
      <c r="AW10" s="265"/>
      <c r="AX10" s="265"/>
      <c r="AY10" s="265"/>
      <c r="AZ10" s="265"/>
      <c r="BA10" s="265"/>
      <c r="BB10" s="265"/>
      <c r="BC10" s="265"/>
      <c r="BD10" s="265"/>
      <c r="BE10" s="265"/>
      <c r="BF10" s="265"/>
      <c r="BG10" s="265"/>
      <c r="BH10" s="265"/>
      <c r="BI10" s="265"/>
      <c r="BJ10" s="265"/>
      <c r="BK10" s="265"/>
      <c r="BL10" s="265"/>
      <c r="BM10" s="265"/>
      <c r="BN10" s="265"/>
      <c r="BO10" s="265"/>
      <c r="BP10" s="265"/>
      <c r="BQ10" s="265"/>
      <c r="BR10" s="265"/>
      <c r="BS10" s="265"/>
      <c r="BT10" s="265"/>
      <c r="BU10" s="265"/>
      <c r="BV10" s="265"/>
      <c r="BW10" s="265"/>
      <c r="BX10" s="265"/>
      <c r="BY10" s="265"/>
      <c r="BZ10" s="265"/>
      <c r="CA10" s="265"/>
      <c r="CB10" s="265"/>
      <c r="CC10" s="265"/>
      <c r="CD10" s="265"/>
      <c r="CE10" s="265"/>
      <c r="CF10" s="265"/>
      <c r="CG10" s="265"/>
      <c r="CH10" s="265"/>
      <c r="CI10" s="265"/>
      <c r="CJ10" s="265"/>
      <c r="CK10" s="265"/>
      <c r="CL10" s="265"/>
      <c r="CM10" s="265"/>
      <c r="CN10" s="265"/>
      <c r="CO10" s="265"/>
      <c r="CP10" s="265"/>
      <c r="CQ10" s="265"/>
      <c r="CR10" s="265"/>
      <c r="CS10" s="265"/>
      <c r="CT10" s="265"/>
      <c r="CU10" s="265"/>
      <c r="CV10" s="265"/>
      <c r="CW10" s="265"/>
      <c r="CX10" s="265"/>
      <c r="CY10" s="265"/>
      <c r="CZ10" s="265"/>
      <c r="DA10" s="265"/>
      <c r="DB10" s="265"/>
      <c r="DC10" s="265"/>
      <c r="DD10" s="265"/>
      <c r="DE10" s="265"/>
      <c r="DF10" s="265"/>
      <c r="DG10" s="265"/>
      <c r="DH10" s="265"/>
      <c r="DI10" s="265"/>
      <c r="DJ10" s="265"/>
      <c r="DK10" s="265"/>
      <c r="DL10" s="265"/>
      <c r="DM10" s="265"/>
      <c r="DN10" s="265"/>
      <c r="DO10" s="265"/>
      <c r="DP10" s="265"/>
      <c r="DQ10" s="265"/>
      <c r="DR10" s="265"/>
      <c r="DS10" s="265"/>
      <c r="DT10" s="265"/>
      <c r="DU10" s="265"/>
      <c r="DV10" s="265"/>
      <c r="DW10" s="265"/>
      <c r="DX10" s="265"/>
      <c r="DY10" s="265"/>
      <c r="DZ10" s="265"/>
      <c r="EA10" s="265"/>
      <c r="EB10" s="265"/>
      <c r="EC10" s="265"/>
      <c r="ED10" s="265"/>
      <c r="EE10" s="265"/>
      <c r="EF10" s="265"/>
      <c r="EG10" s="265"/>
      <c r="EH10" s="265"/>
      <c r="EI10" s="265"/>
      <c r="EJ10" s="265"/>
      <c r="EK10" s="265"/>
      <c r="EL10" s="265"/>
      <c r="EM10" s="265"/>
      <c r="EN10" s="265"/>
      <c r="EO10" s="265"/>
      <c r="EP10" s="265"/>
      <c r="EQ10" s="265"/>
      <c r="ER10" s="265"/>
      <c r="ES10" s="265"/>
      <c r="ET10" s="265"/>
      <c r="EU10" s="265"/>
      <c r="EV10" s="265"/>
      <c r="EW10" s="265"/>
      <c r="EX10" s="265"/>
      <c r="EY10" s="265"/>
      <c r="EZ10" s="265"/>
      <c r="FA10" s="265"/>
      <c r="FB10" s="265"/>
      <c r="FC10" s="265"/>
      <c r="FD10" s="265"/>
      <c r="FE10" s="265"/>
      <c r="FF10" s="265"/>
      <c r="FG10" s="265"/>
      <c r="FH10" s="265"/>
      <c r="FI10" s="265"/>
      <c r="FJ10" s="265"/>
      <c r="FK10" s="265"/>
      <c r="FL10" s="265"/>
      <c r="FM10" s="265"/>
      <c r="FN10" s="265"/>
      <c r="FO10" s="265"/>
      <c r="FP10" s="265"/>
      <c r="FQ10" s="265"/>
      <c r="FR10" s="265"/>
      <c r="FS10" s="265"/>
      <c r="FT10" s="265"/>
      <c r="FU10" s="265"/>
      <c r="FV10" s="265"/>
      <c r="FW10" s="265"/>
      <c r="FX10" s="265"/>
      <c r="FY10" s="265"/>
      <c r="FZ10" s="265"/>
      <c r="GA10" s="265"/>
      <c r="GB10" s="265"/>
      <c r="GC10" s="265"/>
      <c r="GD10" s="265"/>
      <c r="GE10" s="265"/>
      <c r="GF10" s="265"/>
      <c r="GG10" s="265"/>
      <c r="GH10" s="265"/>
    </row>
    <row r="11" spans="1:190" s="267" customFormat="1" ht="21" hidden="1" customHeight="1" x14ac:dyDescent="0.35">
      <c r="A11" s="265"/>
      <c r="B11" s="341"/>
      <c r="C11" s="342"/>
      <c r="D11" s="342"/>
      <c r="E11" s="275"/>
      <c r="F11" s="275"/>
      <c r="G11" s="275"/>
      <c r="H11" s="347" t="s">
        <v>64</v>
      </c>
      <c r="I11" s="348" t="s">
        <v>65</v>
      </c>
      <c r="J11" s="308"/>
      <c r="K11" s="276"/>
      <c r="L11" s="350" t="s">
        <v>66</v>
      </c>
      <c r="M11" s="266"/>
      <c r="N11" s="352">
        <v>204041</v>
      </c>
      <c r="O11" s="277"/>
      <c r="Q11" s="265"/>
      <c r="R11" s="265"/>
      <c r="S11" s="265"/>
      <c r="T11" s="265"/>
      <c r="U11" s="265"/>
      <c r="V11" s="265"/>
      <c r="W11" s="265"/>
      <c r="X11" s="265"/>
      <c r="Y11" s="265"/>
      <c r="Z11" s="265"/>
      <c r="AA11" s="265"/>
      <c r="AB11" s="265"/>
      <c r="AC11" s="265"/>
      <c r="AD11" s="265"/>
      <c r="AE11" s="265"/>
      <c r="AF11" s="265"/>
      <c r="AG11" s="265"/>
      <c r="AH11" s="265"/>
      <c r="AI11" s="265"/>
      <c r="AJ11" s="265"/>
      <c r="AK11" s="265"/>
      <c r="AL11" s="265"/>
      <c r="AM11" s="265"/>
      <c r="AN11" s="265"/>
      <c r="AO11" s="265"/>
      <c r="AP11" s="265"/>
      <c r="AQ11" s="265"/>
      <c r="AR11" s="265"/>
      <c r="AS11" s="265"/>
      <c r="AT11" s="265"/>
      <c r="AU11" s="265"/>
      <c r="AV11" s="265"/>
      <c r="AW11" s="265"/>
      <c r="AX11" s="265"/>
      <c r="AY11" s="265"/>
      <c r="AZ11" s="265"/>
      <c r="BA11" s="265"/>
      <c r="BB11" s="265"/>
      <c r="BC11" s="265"/>
      <c r="BD11" s="265"/>
      <c r="BE11" s="265"/>
      <c r="BF11" s="265"/>
      <c r="BG11" s="265"/>
      <c r="BH11" s="265"/>
      <c r="BI11" s="265"/>
      <c r="BJ11" s="265"/>
      <c r="BK11" s="265"/>
      <c r="BL11" s="265"/>
      <c r="BM11" s="265"/>
      <c r="BN11" s="265"/>
      <c r="BO11" s="265"/>
      <c r="BP11" s="265"/>
      <c r="BQ11" s="265"/>
      <c r="BR11" s="265"/>
      <c r="BS11" s="265"/>
      <c r="BT11" s="265"/>
      <c r="BU11" s="265"/>
      <c r="BV11" s="265"/>
      <c r="BW11" s="265"/>
      <c r="BX11" s="265"/>
      <c r="BY11" s="265"/>
      <c r="BZ11" s="265"/>
      <c r="CA11" s="265"/>
      <c r="CB11" s="265"/>
      <c r="CC11" s="265"/>
      <c r="CD11" s="265"/>
      <c r="CE11" s="265"/>
      <c r="CF11" s="265"/>
      <c r="CG11" s="265"/>
      <c r="CH11" s="265"/>
      <c r="CI11" s="265"/>
      <c r="CJ11" s="265"/>
      <c r="CK11" s="265"/>
      <c r="CL11" s="265"/>
      <c r="CM11" s="265"/>
      <c r="CN11" s="265"/>
      <c r="CO11" s="265"/>
      <c r="CP11" s="265"/>
      <c r="CQ11" s="265"/>
      <c r="CR11" s="265"/>
      <c r="CS11" s="265"/>
      <c r="CT11" s="265"/>
      <c r="CU11" s="265"/>
      <c r="CV11" s="265"/>
      <c r="CW11" s="265"/>
      <c r="CX11" s="265"/>
      <c r="CY11" s="265"/>
      <c r="CZ11" s="265"/>
      <c r="DA11" s="265"/>
      <c r="DB11" s="265"/>
      <c r="DC11" s="265"/>
      <c r="DD11" s="265"/>
      <c r="DE11" s="265"/>
      <c r="DF11" s="265"/>
      <c r="DG11" s="265"/>
      <c r="DH11" s="265"/>
      <c r="DI11" s="265"/>
      <c r="DJ11" s="265"/>
      <c r="DK11" s="265"/>
      <c r="DL11" s="265"/>
      <c r="DM11" s="265"/>
      <c r="DN11" s="265"/>
      <c r="DO11" s="265"/>
      <c r="DP11" s="265"/>
      <c r="DQ11" s="265"/>
      <c r="DR11" s="265"/>
      <c r="DS11" s="265"/>
      <c r="DT11" s="265"/>
      <c r="DU11" s="265"/>
      <c r="DV11" s="265"/>
      <c r="DW11" s="265"/>
      <c r="DX11" s="265"/>
      <c r="DY11" s="265"/>
      <c r="DZ11" s="265"/>
      <c r="EA11" s="265"/>
      <c r="EB11" s="265"/>
      <c r="EC11" s="265"/>
      <c r="ED11" s="265"/>
      <c r="EE11" s="265"/>
      <c r="EF11" s="265"/>
      <c r="EG11" s="265"/>
      <c r="EH11" s="265"/>
      <c r="EI11" s="265"/>
      <c r="EJ11" s="265"/>
      <c r="EK11" s="265"/>
      <c r="EL11" s="265"/>
      <c r="EM11" s="265"/>
      <c r="EN11" s="265"/>
      <c r="EO11" s="265"/>
      <c r="EP11" s="265"/>
      <c r="EQ11" s="265"/>
      <c r="ER11" s="265"/>
      <c r="ES11" s="265"/>
      <c r="ET11" s="265"/>
      <c r="EU11" s="265"/>
      <c r="EV11" s="265"/>
      <c r="EW11" s="265"/>
      <c r="EX11" s="265"/>
      <c r="EY11" s="265"/>
      <c r="EZ11" s="265"/>
      <c r="FA11" s="265"/>
      <c r="FB11" s="265"/>
      <c r="FC11" s="265"/>
      <c r="FD11" s="265"/>
      <c r="FE11" s="265"/>
      <c r="FF11" s="265"/>
      <c r="FG11" s="265"/>
      <c r="FH11" s="265"/>
      <c r="FI11" s="265"/>
      <c r="FJ11" s="265"/>
      <c r="FK11" s="265"/>
      <c r="FL11" s="265"/>
      <c r="FM11" s="265"/>
      <c r="FN11" s="265"/>
      <c r="FO11" s="265"/>
      <c r="FP11" s="265"/>
      <c r="FQ11" s="265"/>
      <c r="FR11" s="265"/>
      <c r="FS11" s="265"/>
      <c r="FT11" s="265"/>
      <c r="FU11" s="265"/>
      <c r="FV11" s="265"/>
      <c r="FW11" s="265"/>
      <c r="FX11" s="265"/>
      <c r="FY11" s="265"/>
      <c r="FZ11" s="265"/>
      <c r="GA11" s="265"/>
      <c r="GB11" s="265"/>
      <c r="GC11" s="265"/>
      <c r="GD11" s="265"/>
      <c r="GE11" s="265"/>
      <c r="GF11" s="265"/>
      <c r="GG11" s="265"/>
      <c r="GH11" s="265"/>
    </row>
    <row r="12" spans="1:190" s="267" customFormat="1" ht="18" hidden="1" customHeight="1" x14ac:dyDescent="0.35">
      <c r="A12" s="265"/>
      <c r="B12" s="341"/>
      <c r="C12" s="342"/>
      <c r="D12" s="342"/>
      <c r="E12" s="275"/>
      <c r="F12" s="275"/>
      <c r="G12" s="275"/>
      <c r="H12" s="347"/>
      <c r="I12" s="348"/>
      <c r="J12" s="308"/>
      <c r="K12" s="276"/>
      <c r="L12" s="350"/>
      <c r="M12" s="266"/>
      <c r="N12" s="353"/>
      <c r="O12" s="312"/>
      <c r="Q12" s="265"/>
      <c r="R12" s="265"/>
      <c r="S12" s="265"/>
      <c r="T12" s="265"/>
      <c r="U12" s="265"/>
      <c r="V12" s="265"/>
      <c r="W12" s="265"/>
      <c r="X12" s="265"/>
      <c r="Y12" s="265"/>
      <c r="Z12" s="265"/>
      <c r="AA12" s="265"/>
      <c r="AB12" s="265"/>
      <c r="AC12" s="265"/>
      <c r="AD12" s="265"/>
      <c r="AE12" s="265"/>
      <c r="AF12" s="265"/>
      <c r="AG12" s="265"/>
      <c r="AH12" s="265"/>
      <c r="AI12" s="265"/>
      <c r="AJ12" s="265"/>
      <c r="AK12" s="265"/>
      <c r="AL12" s="265"/>
      <c r="AM12" s="265"/>
      <c r="AN12" s="265"/>
      <c r="AO12" s="265"/>
      <c r="AP12" s="265"/>
      <c r="AQ12" s="265"/>
      <c r="AR12" s="265"/>
      <c r="AS12" s="265"/>
      <c r="AT12" s="265"/>
      <c r="AU12" s="265"/>
      <c r="AV12" s="265"/>
      <c r="AW12" s="265"/>
      <c r="AX12" s="265"/>
      <c r="AY12" s="265"/>
      <c r="AZ12" s="265"/>
      <c r="BA12" s="265"/>
      <c r="BB12" s="265"/>
      <c r="BC12" s="265"/>
      <c r="BD12" s="265"/>
      <c r="BE12" s="265"/>
      <c r="BF12" s="265"/>
      <c r="BG12" s="265"/>
      <c r="BH12" s="265"/>
      <c r="BI12" s="265"/>
      <c r="BJ12" s="265"/>
      <c r="BK12" s="265"/>
      <c r="BL12" s="265"/>
      <c r="BM12" s="265"/>
      <c r="BN12" s="265"/>
      <c r="BO12" s="265"/>
      <c r="BP12" s="265"/>
      <c r="BQ12" s="265"/>
      <c r="BR12" s="265"/>
      <c r="BS12" s="265"/>
      <c r="BT12" s="265"/>
      <c r="BU12" s="265"/>
      <c r="BV12" s="265"/>
      <c r="BW12" s="265"/>
      <c r="BX12" s="265"/>
      <c r="BY12" s="265"/>
      <c r="BZ12" s="265"/>
      <c r="CA12" s="265"/>
      <c r="CB12" s="265"/>
      <c r="CC12" s="265"/>
      <c r="CD12" s="265"/>
      <c r="CE12" s="265"/>
      <c r="CF12" s="265"/>
      <c r="CG12" s="265"/>
      <c r="CH12" s="265"/>
      <c r="CI12" s="265"/>
      <c r="CJ12" s="265"/>
      <c r="CK12" s="265"/>
      <c r="CL12" s="265"/>
      <c r="CM12" s="265"/>
      <c r="CN12" s="265"/>
      <c r="CO12" s="265"/>
      <c r="CP12" s="265"/>
      <c r="CQ12" s="265"/>
      <c r="CR12" s="265"/>
      <c r="CS12" s="265"/>
      <c r="CT12" s="265"/>
      <c r="CU12" s="265"/>
      <c r="CV12" s="265"/>
      <c r="CW12" s="265"/>
      <c r="CX12" s="265"/>
      <c r="CY12" s="265"/>
      <c r="CZ12" s="265"/>
      <c r="DA12" s="265"/>
      <c r="DB12" s="265"/>
      <c r="DC12" s="265"/>
      <c r="DD12" s="265"/>
      <c r="DE12" s="265"/>
      <c r="DF12" s="265"/>
      <c r="DG12" s="265"/>
      <c r="DH12" s="265"/>
      <c r="DI12" s="265"/>
      <c r="DJ12" s="265"/>
      <c r="DK12" s="265"/>
      <c r="DL12" s="265"/>
      <c r="DM12" s="265"/>
      <c r="DN12" s="265"/>
      <c r="DO12" s="265"/>
      <c r="DP12" s="265"/>
      <c r="DQ12" s="265"/>
      <c r="DR12" s="265"/>
      <c r="DS12" s="265"/>
      <c r="DT12" s="265"/>
      <c r="DU12" s="265"/>
      <c r="DV12" s="265"/>
      <c r="DW12" s="265"/>
      <c r="DX12" s="265"/>
      <c r="DY12" s="265"/>
      <c r="DZ12" s="265"/>
      <c r="EA12" s="265"/>
      <c r="EB12" s="265"/>
      <c r="EC12" s="265"/>
      <c r="ED12" s="265"/>
      <c r="EE12" s="265"/>
      <c r="EF12" s="265"/>
      <c r="EG12" s="265"/>
      <c r="EH12" s="265"/>
      <c r="EI12" s="265"/>
      <c r="EJ12" s="265"/>
      <c r="EK12" s="265"/>
      <c r="EL12" s="265"/>
      <c r="EM12" s="265"/>
      <c r="EN12" s="265"/>
      <c r="EO12" s="265"/>
      <c r="EP12" s="265"/>
      <c r="EQ12" s="265"/>
      <c r="ER12" s="265"/>
      <c r="ES12" s="265"/>
      <c r="ET12" s="265"/>
      <c r="EU12" s="265"/>
      <c r="EV12" s="265"/>
      <c r="EW12" s="265"/>
      <c r="EX12" s="265"/>
      <c r="EY12" s="265"/>
      <c r="EZ12" s="265"/>
      <c r="FA12" s="265"/>
      <c r="FB12" s="265"/>
      <c r="FC12" s="265"/>
      <c r="FD12" s="265"/>
      <c r="FE12" s="265"/>
      <c r="FF12" s="265"/>
      <c r="FG12" s="265"/>
      <c r="FH12" s="265"/>
      <c r="FI12" s="265"/>
      <c r="FJ12" s="265"/>
      <c r="FK12" s="265"/>
      <c r="FL12" s="265"/>
      <c r="FM12" s="265"/>
      <c r="FN12" s="265"/>
      <c r="FO12" s="265"/>
      <c r="FP12" s="265"/>
      <c r="FQ12" s="265"/>
      <c r="FR12" s="265"/>
      <c r="FS12" s="265"/>
      <c r="FT12" s="265"/>
      <c r="FU12" s="265"/>
      <c r="FV12" s="265"/>
      <c r="FW12" s="265"/>
      <c r="FX12" s="265"/>
      <c r="FY12" s="265"/>
      <c r="FZ12" s="265"/>
      <c r="GA12" s="265"/>
      <c r="GB12" s="265"/>
      <c r="GC12" s="265"/>
      <c r="GD12" s="265"/>
      <c r="GE12" s="265"/>
      <c r="GF12" s="265"/>
      <c r="GG12" s="265"/>
      <c r="GH12" s="265"/>
    </row>
    <row r="13" spans="1:190" s="267" customFormat="1" ht="18" customHeight="1" x14ac:dyDescent="0.35">
      <c r="A13" s="265"/>
      <c r="B13" s="341"/>
      <c r="C13" s="342"/>
      <c r="D13" s="342"/>
      <c r="E13" s="348" t="s">
        <v>67</v>
      </c>
      <c r="F13" s="348" t="s">
        <v>67</v>
      </c>
      <c r="G13" s="348" t="s">
        <v>68</v>
      </c>
      <c r="H13" s="347"/>
      <c r="I13" s="348"/>
      <c r="J13" s="348" t="s">
        <v>65</v>
      </c>
      <c r="K13" s="348" t="s">
        <v>66</v>
      </c>
      <c r="L13" s="350"/>
      <c r="M13" s="266"/>
      <c r="N13" s="353"/>
      <c r="O13" s="355">
        <v>244021</v>
      </c>
      <c r="Q13" s="265"/>
      <c r="R13" s="265"/>
      <c r="S13" s="265"/>
      <c r="T13" s="265"/>
      <c r="U13" s="265"/>
      <c r="V13" s="265"/>
      <c r="W13" s="265"/>
      <c r="X13" s="265"/>
      <c r="Y13" s="265"/>
      <c r="Z13" s="265"/>
      <c r="AA13" s="265"/>
      <c r="AB13" s="265"/>
      <c r="AC13" s="265"/>
      <c r="AD13" s="265"/>
      <c r="AE13" s="265"/>
      <c r="AF13" s="265"/>
      <c r="AG13" s="265"/>
      <c r="AH13" s="265"/>
      <c r="AI13" s="265"/>
      <c r="AJ13" s="265"/>
      <c r="AK13" s="265"/>
      <c r="AL13" s="265"/>
      <c r="AM13" s="265"/>
      <c r="AN13" s="265"/>
      <c r="AO13" s="265"/>
      <c r="AP13" s="265"/>
      <c r="AQ13" s="265"/>
      <c r="AR13" s="265"/>
      <c r="AS13" s="265"/>
      <c r="AT13" s="265"/>
      <c r="AU13" s="265"/>
      <c r="AV13" s="265"/>
      <c r="AW13" s="265"/>
      <c r="AX13" s="265"/>
      <c r="AY13" s="265"/>
      <c r="AZ13" s="265"/>
      <c r="BA13" s="265"/>
      <c r="BB13" s="265"/>
      <c r="BC13" s="265"/>
      <c r="BD13" s="265"/>
      <c r="BE13" s="265"/>
      <c r="BF13" s="265"/>
      <c r="BG13" s="265"/>
      <c r="BH13" s="265"/>
      <c r="BI13" s="265"/>
      <c r="BJ13" s="265"/>
      <c r="BK13" s="265"/>
      <c r="BL13" s="265"/>
      <c r="BM13" s="265"/>
      <c r="BN13" s="265"/>
      <c r="BO13" s="265"/>
      <c r="BP13" s="265"/>
      <c r="BQ13" s="265"/>
      <c r="BR13" s="265"/>
      <c r="BS13" s="265"/>
      <c r="BT13" s="265"/>
      <c r="BU13" s="265"/>
      <c r="BV13" s="265"/>
      <c r="BW13" s="265"/>
      <c r="BX13" s="265"/>
      <c r="BY13" s="265"/>
      <c r="BZ13" s="265"/>
      <c r="CA13" s="265"/>
      <c r="CB13" s="265"/>
      <c r="CC13" s="265"/>
      <c r="CD13" s="265"/>
      <c r="CE13" s="265"/>
      <c r="CF13" s="265"/>
      <c r="CG13" s="265"/>
      <c r="CH13" s="265"/>
      <c r="CI13" s="265"/>
      <c r="CJ13" s="265"/>
      <c r="CK13" s="265"/>
      <c r="CL13" s="265"/>
      <c r="CM13" s="265"/>
      <c r="CN13" s="265"/>
      <c r="CO13" s="265"/>
      <c r="CP13" s="265"/>
      <c r="CQ13" s="265"/>
      <c r="CR13" s="265"/>
      <c r="CS13" s="265"/>
      <c r="CT13" s="265"/>
      <c r="CU13" s="265"/>
      <c r="CV13" s="265"/>
      <c r="CW13" s="265"/>
      <c r="CX13" s="265"/>
      <c r="CY13" s="265"/>
      <c r="CZ13" s="265"/>
      <c r="DA13" s="265"/>
      <c r="DB13" s="265"/>
      <c r="DC13" s="265"/>
      <c r="DD13" s="265"/>
      <c r="DE13" s="265"/>
      <c r="DF13" s="265"/>
      <c r="DG13" s="265"/>
      <c r="DH13" s="265"/>
      <c r="DI13" s="265"/>
      <c r="DJ13" s="265"/>
      <c r="DK13" s="265"/>
      <c r="DL13" s="265"/>
      <c r="DM13" s="265"/>
      <c r="DN13" s="265"/>
      <c r="DO13" s="265"/>
      <c r="DP13" s="265"/>
      <c r="DQ13" s="265"/>
      <c r="DR13" s="265"/>
      <c r="DS13" s="265"/>
      <c r="DT13" s="265"/>
      <c r="DU13" s="265"/>
      <c r="DV13" s="265"/>
      <c r="DW13" s="265"/>
      <c r="DX13" s="265"/>
      <c r="DY13" s="265"/>
      <c r="DZ13" s="265"/>
      <c r="EA13" s="265"/>
      <c r="EB13" s="265"/>
      <c r="EC13" s="265"/>
      <c r="ED13" s="265"/>
      <c r="EE13" s="265"/>
      <c r="EF13" s="265"/>
      <c r="EG13" s="265"/>
      <c r="EH13" s="265"/>
      <c r="EI13" s="265"/>
      <c r="EJ13" s="265"/>
      <c r="EK13" s="265"/>
      <c r="EL13" s="265"/>
      <c r="EM13" s="265"/>
      <c r="EN13" s="265"/>
      <c r="EO13" s="265"/>
      <c r="EP13" s="265"/>
      <c r="EQ13" s="265"/>
      <c r="ER13" s="265"/>
      <c r="ES13" s="265"/>
      <c r="ET13" s="265"/>
      <c r="EU13" s="265"/>
      <c r="EV13" s="265"/>
      <c r="EW13" s="265"/>
      <c r="EX13" s="265"/>
      <c r="EY13" s="265"/>
      <c r="EZ13" s="265"/>
      <c r="FA13" s="265"/>
      <c r="FB13" s="265"/>
      <c r="FC13" s="265"/>
      <c r="FD13" s="265"/>
      <c r="FE13" s="265"/>
      <c r="FF13" s="265"/>
      <c r="FG13" s="265"/>
      <c r="FH13" s="265"/>
      <c r="FI13" s="265"/>
      <c r="FJ13" s="265"/>
      <c r="FK13" s="265"/>
      <c r="FL13" s="265"/>
      <c r="FM13" s="265"/>
      <c r="FN13" s="265"/>
      <c r="FO13" s="265"/>
      <c r="FP13" s="265"/>
      <c r="FQ13" s="265"/>
      <c r="FR13" s="265"/>
      <c r="FS13" s="265"/>
      <c r="FT13" s="265"/>
      <c r="FU13" s="265"/>
      <c r="FV13" s="265"/>
      <c r="FW13" s="265"/>
      <c r="FX13" s="265"/>
      <c r="FY13" s="265"/>
      <c r="FZ13" s="265"/>
      <c r="GA13" s="265"/>
      <c r="GB13" s="265"/>
      <c r="GC13" s="265"/>
      <c r="GD13" s="265"/>
      <c r="GE13" s="265"/>
      <c r="GF13" s="265"/>
      <c r="GG13" s="265"/>
      <c r="GH13" s="265"/>
    </row>
    <row r="14" spans="1:190" s="267" customFormat="1" ht="16.399999999999999" customHeight="1" x14ac:dyDescent="0.35">
      <c r="A14" s="265"/>
      <c r="B14" s="341"/>
      <c r="C14" s="342"/>
      <c r="D14" s="342"/>
      <c r="E14" s="348"/>
      <c r="F14" s="348"/>
      <c r="G14" s="348"/>
      <c r="H14" s="347"/>
      <c r="I14" s="348"/>
      <c r="J14" s="348"/>
      <c r="K14" s="348"/>
      <c r="L14" s="350"/>
      <c r="M14" s="266"/>
      <c r="N14" s="353"/>
      <c r="O14" s="356"/>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c r="AN14" s="265"/>
      <c r="AO14" s="265"/>
      <c r="AP14" s="265"/>
      <c r="AQ14" s="265"/>
      <c r="AR14" s="265"/>
      <c r="AS14" s="265"/>
      <c r="AT14" s="265"/>
      <c r="AU14" s="265"/>
      <c r="AV14" s="265"/>
      <c r="AW14" s="265"/>
      <c r="AX14" s="265"/>
      <c r="AY14" s="265"/>
      <c r="AZ14" s="265"/>
      <c r="BA14" s="265"/>
      <c r="BB14" s="265"/>
      <c r="BC14" s="265"/>
      <c r="BD14" s="265"/>
      <c r="BE14" s="265"/>
      <c r="BF14" s="265"/>
      <c r="BG14" s="265"/>
      <c r="BH14" s="265"/>
      <c r="BI14" s="265"/>
      <c r="BJ14" s="265"/>
      <c r="BK14" s="265"/>
      <c r="BL14" s="265"/>
      <c r="BM14" s="265"/>
      <c r="BN14" s="265"/>
      <c r="BO14" s="265"/>
      <c r="BP14" s="265"/>
      <c r="BQ14" s="265"/>
      <c r="BR14" s="265"/>
      <c r="BS14" s="265"/>
      <c r="BT14" s="265"/>
      <c r="BU14" s="265"/>
      <c r="BV14" s="265"/>
      <c r="BW14" s="265"/>
      <c r="BX14" s="265"/>
      <c r="BY14" s="265"/>
      <c r="BZ14" s="265"/>
      <c r="CA14" s="265"/>
      <c r="CB14" s="265"/>
      <c r="CC14" s="265"/>
      <c r="CD14" s="265"/>
      <c r="CE14" s="265"/>
      <c r="CF14" s="265"/>
      <c r="CG14" s="265"/>
      <c r="CH14" s="265"/>
      <c r="CI14" s="265"/>
      <c r="CJ14" s="265"/>
      <c r="CK14" s="265"/>
      <c r="CL14" s="265"/>
      <c r="CM14" s="265"/>
      <c r="CN14" s="265"/>
      <c r="CO14" s="265"/>
      <c r="CP14" s="265"/>
      <c r="CQ14" s="265"/>
      <c r="CR14" s="265"/>
      <c r="CS14" s="265"/>
      <c r="CT14" s="265"/>
      <c r="CU14" s="265"/>
      <c r="CV14" s="265"/>
      <c r="CW14" s="265"/>
      <c r="CX14" s="265"/>
      <c r="CY14" s="265"/>
      <c r="CZ14" s="265"/>
      <c r="DA14" s="265"/>
      <c r="DB14" s="265"/>
      <c r="DC14" s="265"/>
      <c r="DD14" s="265"/>
      <c r="DE14" s="265"/>
      <c r="DF14" s="265"/>
      <c r="DG14" s="265"/>
      <c r="DH14" s="265"/>
      <c r="DI14" s="265"/>
      <c r="DJ14" s="265"/>
      <c r="DK14" s="265"/>
      <c r="DL14" s="265"/>
      <c r="DM14" s="265"/>
      <c r="DN14" s="265"/>
      <c r="DO14" s="265"/>
      <c r="DP14" s="265"/>
      <c r="DQ14" s="265"/>
      <c r="DR14" s="265"/>
      <c r="DS14" s="265"/>
      <c r="DT14" s="265"/>
      <c r="DU14" s="265"/>
      <c r="DV14" s="265"/>
      <c r="DW14" s="265"/>
      <c r="DX14" s="265"/>
      <c r="DY14" s="265"/>
      <c r="DZ14" s="265"/>
      <c r="EA14" s="265"/>
      <c r="EB14" s="265"/>
      <c r="EC14" s="265"/>
      <c r="ED14" s="265"/>
      <c r="EE14" s="265"/>
      <c r="EF14" s="265"/>
      <c r="EG14" s="265"/>
      <c r="EH14" s="265"/>
      <c r="EI14" s="265"/>
      <c r="EJ14" s="265"/>
      <c r="EK14" s="265"/>
      <c r="EL14" s="265"/>
      <c r="EM14" s="265"/>
      <c r="EN14" s="265"/>
      <c r="EO14" s="265"/>
      <c r="EP14" s="265"/>
      <c r="EQ14" s="265"/>
      <c r="ER14" s="265"/>
      <c r="ES14" s="265"/>
      <c r="ET14" s="265"/>
      <c r="EU14" s="265"/>
      <c r="EV14" s="265"/>
      <c r="EW14" s="265"/>
      <c r="EX14" s="265"/>
      <c r="EY14" s="265"/>
      <c r="EZ14" s="265"/>
      <c r="FA14" s="265"/>
      <c r="FB14" s="265"/>
      <c r="FC14" s="265"/>
      <c r="FD14" s="265"/>
      <c r="FE14" s="265"/>
      <c r="FF14" s="265"/>
      <c r="FG14" s="265"/>
      <c r="FH14" s="265"/>
      <c r="FI14" s="265"/>
      <c r="FJ14" s="265"/>
      <c r="FK14" s="265"/>
      <c r="FL14" s="265"/>
      <c r="FM14" s="265"/>
      <c r="FN14" s="265"/>
      <c r="FO14" s="265"/>
      <c r="FP14" s="265"/>
      <c r="FQ14" s="265"/>
      <c r="FR14" s="265"/>
      <c r="FS14" s="265"/>
      <c r="FT14" s="265"/>
      <c r="FU14" s="265"/>
      <c r="FV14" s="265"/>
      <c r="FW14" s="265"/>
      <c r="FX14" s="265"/>
      <c r="FY14" s="265"/>
      <c r="FZ14" s="265"/>
      <c r="GA14" s="265"/>
      <c r="GB14" s="265"/>
      <c r="GC14" s="265"/>
      <c r="GD14" s="265"/>
      <c r="GE14" s="265"/>
      <c r="GF14" s="265"/>
      <c r="GG14" s="265"/>
      <c r="GH14" s="265"/>
    </row>
    <row r="15" spans="1:190" s="267" customFormat="1" ht="22.5" customHeight="1" x14ac:dyDescent="0.35">
      <c r="A15" s="265"/>
      <c r="B15" s="343"/>
      <c r="C15" s="344"/>
      <c r="D15" s="344"/>
      <c r="E15" s="348"/>
      <c r="F15" s="348"/>
      <c r="G15" s="348"/>
      <c r="H15" s="347"/>
      <c r="I15" s="349"/>
      <c r="J15" s="349"/>
      <c r="K15" s="348"/>
      <c r="L15" s="351"/>
      <c r="M15" s="266"/>
      <c r="N15" s="354"/>
      <c r="O15" s="357"/>
      <c r="Q15" s="265"/>
      <c r="R15" s="265"/>
      <c r="S15" s="265"/>
      <c r="T15" s="265"/>
      <c r="U15" s="265"/>
      <c r="V15" s="265"/>
      <c r="W15" s="265"/>
      <c r="X15" s="265"/>
      <c r="Y15" s="265"/>
      <c r="Z15" s="265"/>
      <c r="AA15" s="265"/>
      <c r="AB15" s="265"/>
      <c r="AC15" s="265"/>
      <c r="AD15" s="265"/>
      <c r="AE15" s="265"/>
      <c r="AF15" s="265"/>
      <c r="AG15" s="265"/>
      <c r="AH15" s="265"/>
      <c r="AI15" s="265"/>
      <c r="AJ15" s="265"/>
      <c r="AK15" s="265"/>
      <c r="AL15" s="265"/>
      <c r="AM15" s="265"/>
      <c r="AN15" s="265"/>
      <c r="AO15" s="265"/>
      <c r="AP15" s="265"/>
      <c r="AQ15" s="265"/>
      <c r="AR15" s="265"/>
      <c r="AS15" s="265"/>
      <c r="AT15" s="265"/>
      <c r="AU15" s="265"/>
      <c r="AV15" s="265"/>
      <c r="AW15" s="265"/>
      <c r="AX15" s="265"/>
      <c r="AY15" s="265"/>
      <c r="AZ15" s="265"/>
      <c r="BA15" s="265"/>
      <c r="BB15" s="265"/>
      <c r="BC15" s="265"/>
      <c r="BD15" s="265"/>
      <c r="BE15" s="265"/>
      <c r="BF15" s="265"/>
      <c r="BG15" s="265"/>
      <c r="BH15" s="265"/>
      <c r="BI15" s="265"/>
      <c r="BJ15" s="265"/>
      <c r="BK15" s="265"/>
      <c r="BL15" s="265"/>
      <c r="BM15" s="265"/>
      <c r="BN15" s="265"/>
      <c r="BO15" s="265"/>
      <c r="BP15" s="265"/>
      <c r="BQ15" s="265"/>
      <c r="BR15" s="265"/>
      <c r="BS15" s="265"/>
      <c r="BT15" s="265"/>
      <c r="BU15" s="265"/>
      <c r="BV15" s="265"/>
      <c r="BW15" s="265"/>
      <c r="BX15" s="265"/>
      <c r="BY15" s="265"/>
      <c r="BZ15" s="265"/>
      <c r="CA15" s="265"/>
      <c r="CB15" s="265"/>
      <c r="CC15" s="265"/>
      <c r="CD15" s="265"/>
      <c r="CE15" s="265"/>
      <c r="CF15" s="265"/>
      <c r="CG15" s="265"/>
      <c r="CH15" s="265"/>
      <c r="CI15" s="265"/>
      <c r="CJ15" s="265"/>
      <c r="CK15" s="265"/>
      <c r="CL15" s="265"/>
      <c r="CM15" s="265"/>
      <c r="CN15" s="265"/>
      <c r="CO15" s="265"/>
      <c r="CP15" s="265"/>
      <c r="CQ15" s="265"/>
      <c r="CR15" s="265"/>
      <c r="CS15" s="265"/>
      <c r="CT15" s="265"/>
      <c r="CU15" s="265"/>
      <c r="CV15" s="265"/>
      <c r="CW15" s="265"/>
      <c r="CX15" s="265"/>
      <c r="CY15" s="265"/>
      <c r="CZ15" s="265"/>
      <c r="DA15" s="265"/>
      <c r="DB15" s="265"/>
      <c r="DC15" s="265"/>
      <c r="DD15" s="265"/>
      <c r="DE15" s="265"/>
      <c r="DF15" s="265"/>
      <c r="DG15" s="265"/>
      <c r="DH15" s="265"/>
      <c r="DI15" s="265"/>
      <c r="DJ15" s="265"/>
      <c r="DK15" s="265"/>
      <c r="DL15" s="265"/>
      <c r="DM15" s="265"/>
      <c r="DN15" s="265"/>
      <c r="DO15" s="265"/>
      <c r="DP15" s="265"/>
      <c r="DQ15" s="265"/>
      <c r="DR15" s="265"/>
      <c r="DS15" s="265"/>
      <c r="DT15" s="265"/>
      <c r="DU15" s="265"/>
      <c r="DV15" s="265"/>
      <c r="DW15" s="265"/>
      <c r="DX15" s="265"/>
      <c r="DY15" s="265"/>
      <c r="DZ15" s="265"/>
      <c r="EA15" s="265"/>
      <c r="EB15" s="265"/>
      <c r="EC15" s="265"/>
      <c r="ED15" s="265"/>
      <c r="EE15" s="265"/>
      <c r="EF15" s="265"/>
      <c r="EG15" s="265"/>
      <c r="EH15" s="265"/>
      <c r="EI15" s="265"/>
      <c r="EJ15" s="265"/>
      <c r="EK15" s="265"/>
      <c r="EL15" s="265"/>
      <c r="EM15" s="265"/>
      <c r="EN15" s="265"/>
      <c r="EO15" s="265"/>
      <c r="EP15" s="265"/>
      <c r="EQ15" s="265"/>
      <c r="ER15" s="265"/>
      <c r="ES15" s="265"/>
      <c r="ET15" s="265"/>
      <c r="EU15" s="265"/>
      <c r="EV15" s="265"/>
      <c r="EW15" s="265"/>
      <c r="EX15" s="265"/>
      <c r="EY15" s="265"/>
      <c r="EZ15" s="265"/>
      <c r="FA15" s="265"/>
      <c r="FB15" s="265"/>
      <c r="FC15" s="265"/>
      <c r="FD15" s="265"/>
      <c r="FE15" s="265"/>
      <c r="FF15" s="265"/>
      <c r="FG15" s="265"/>
      <c r="FH15" s="265"/>
      <c r="FI15" s="265"/>
      <c r="FJ15" s="265"/>
      <c r="FK15" s="265"/>
      <c r="FL15" s="265"/>
      <c r="FM15" s="265"/>
      <c r="FN15" s="265"/>
      <c r="FO15" s="265"/>
      <c r="FP15" s="265"/>
      <c r="FQ15" s="265"/>
      <c r="FR15" s="265"/>
      <c r="FS15" s="265"/>
      <c r="FT15" s="265"/>
      <c r="FU15" s="265"/>
      <c r="FV15" s="265"/>
      <c r="FW15" s="265"/>
      <c r="FX15" s="265"/>
      <c r="FY15" s="265"/>
      <c r="FZ15" s="265"/>
      <c r="GA15" s="265"/>
      <c r="GB15" s="265"/>
      <c r="GC15" s="265"/>
      <c r="GD15" s="265"/>
      <c r="GE15" s="265"/>
      <c r="GF15" s="265"/>
      <c r="GG15" s="265"/>
      <c r="GH15" s="265"/>
    </row>
    <row r="16" spans="1:190" s="267" customFormat="1" ht="30.65" customHeight="1" x14ac:dyDescent="0.35">
      <c r="A16" s="265"/>
      <c r="B16" s="278"/>
      <c r="C16" s="358"/>
      <c r="D16" s="358"/>
      <c r="E16" s="310"/>
      <c r="F16" s="309"/>
      <c r="G16" s="303"/>
      <c r="H16" s="279"/>
      <c r="I16" s="304" t="s">
        <v>0</v>
      </c>
      <c r="J16" s="304" t="s">
        <v>0</v>
      </c>
      <c r="K16" s="304">
        <v>0</v>
      </c>
      <c r="L16" s="261">
        <v>0</v>
      </c>
      <c r="M16" s="280">
        <v>0</v>
      </c>
      <c r="N16" s="305">
        <v>0</v>
      </c>
      <c r="O16" s="306">
        <v>0</v>
      </c>
      <c r="Q16" s="265"/>
      <c r="R16" s="265"/>
      <c r="S16" s="265"/>
      <c r="T16" s="265"/>
      <c r="U16" s="265"/>
      <c r="V16" s="265"/>
      <c r="W16" s="265"/>
      <c r="X16" s="265"/>
      <c r="Y16" s="265"/>
      <c r="Z16" s="265"/>
      <c r="AA16" s="265"/>
      <c r="AB16" s="265"/>
      <c r="AC16" s="265"/>
      <c r="AD16" s="265"/>
      <c r="AE16" s="265"/>
      <c r="AF16" s="265"/>
      <c r="AG16" s="265"/>
      <c r="AH16" s="265"/>
      <c r="AI16" s="265"/>
      <c r="AJ16" s="265"/>
      <c r="AK16" s="265"/>
      <c r="AL16" s="265"/>
      <c r="AM16" s="265"/>
      <c r="AN16" s="265"/>
      <c r="AO16" s="265"/>
      <c r="AP16" s="265"/>
      <c r="AQ16" s="265"/>
      <c r="AR16" s="265"/>
      <c r="AS16" s="265"/>
      <c r="AT16" s="265"/>
      <c r="AU16" s="265"/>
      <c r="AV16" s="265"/>
      <c r="AW16" s="265"/>
      <c r="AX16" s="265"/>
      <c r="AY16" s="265"/>
      <c r="AZ16" s="265"/>
      <c r="BA16" s="265"/>
      <c r="BB16" s="265"/>
      <c r="BC16" s="265"/>
      <c r="BD16" s="265"/>
      <c r="BE16" s="265"/>
      <c r="BF16" s="265"/>
      <c r="BG16" s="265"/>
      <c r="BH16" s="265"/>
      <c r="BI16" s="265"/>
      <c r="BJ16" s="265"/>
      <c r="BK16" s="265"/>
      <c r="BL16" s="265"/>
      <c r="BM16" s="265"/>
      <c r="BN16" s="265"/>
      <c r="BO16" s="265"/>
      <c r="BP16" s="265"/>
      <c r="BQ16" s="265"/>
      <c r="BR16" s="265"/>
      <c r="BS16" s="265"/>
      <c r="BT16" s="265"/>
      <c r="BU16" s="265"/>
      <c r="BV16" s="265"/>
      <c r="BW16" s="265"/>
      <c r="BX16" s="265"/>
      <c r="BY16" s="265"/>
      <c r="BZ16" s="265"/>
      <c r="CA16" s="265"/>
      <c r="CB16" s="265"/>
      <c r="CC16" s="265"/>
      <c r="CD16" s="265"/>
      <c r="CE16" s="265"/>
      <c r="CF16" s="265"/>
      <c r="CG16" s="265"/>
      <c r="CH16" s="265"/>
      <c r="CI16" s="265"/>
      <c r="CJ16" s="265"/>
      <c r="CK16" s="265"/>
      <c r="CL16" s="265"/>
      <c r="CM16" s="265"/>
      <c r="CN16" s="265"/>
      <c r="CO16" s="265"/>
      <c r="CP16" s="265"/>
      <c r="CQ16" s="265"/>
      <c r="CR16" s="265"/>
      <c r="CS16" s="265"/>
      <c r="CT16" s="265"/>
      <c r="CU16" s="265"/>
      <c r="CV16" s="265"/>
      <c r="CW16" s="265"/>
      <c r="CX16" s="265"/>
      <c r="CY16" s="265"/>
      <c r="CZ16" s="265"/>
      <c r="DA16" s="265"/>
      <c r="DB16" s="265"/>
      <c r="DC16" s="265"/>
      <c r="DD16" s="265"/>
      <c r="DE16" s="265"/>
      <c r="DF16" s="265"/>
      <c r="DG16" s="265"/>
      <c r="DH16" s="265"/>
      <c r="DI16" s="265"/>
      <c r="DJ16" s="265"/>
      <c r="DK16" s="265"/>
      <c r="DL16" s="265"/>
      <c r="DM16" s="265"/>
      <c r="DN16" s="265"/>
      <c r="DO16" s="265"/>
      <c r="DP16" s="265"/>
      <c r="DQ16" s="265"/>
      <c r="DR16" s="265"/>
      <c r="DS16" s="265"/>
      <c r="DT16" s="265"/>
      <c r="DU16" s="265"/>
      <c r="DV16" s="265"/>
      <c r="DW16" s="265"/>
      <c r="DX16" s="265"/>
      <c r="DY16" s="265"/>
      <c r="DZ16" s="265"/>
      <c r="EA16" s="265"/>
      <c r="EB16" s="265"/>
      <c r="EC16" s="265"/>
      <c r="ED16" s="265"/>
      <c r="EE16" s="265"/>
      <c r="EF16" s="265"/>
      <c r="EG16" s="265"/>
      <c r="EH16" s="265"/>
      <c r="EI16" s="265"/>
      <c r="EJ16" s="265"/>
      <c r="EK16" s="265"/>
      <c r="EL16" s="265"/>
      <c r="EM16" s="265"/>
      <c r="EN16" s="265"/>
      <c r="EO16" s="265"/>
      <c r="EP16" s="265"/>
      <c r="EQ16" s="265"/>
      <c r="ER16" s="265"/>
      <c r="ES16" s="265"/>
      <c r="ET16" s="265"/>
      <c r="EU16" s="265"/>
      <c r="EV16" s="265"/>
      <c r="EW16" s="265"/>
      <c r="EX16" s="265"/>
      <c r="EY16" s="265"/>
      <c r="EZ16" s="265"/>
      <c r="FA16" s="265"/>
      <c r="FB16" s="265"/>
      <c r="FC16" s="265"/>
      <c r="FD16" s="265"/>
      <c r="FE16" s="265"/>
      <c r="FF16" s="265"/>
      <c r="FG16" s="265"/>
      <c r="FH16" s="265"/>
      <c r="FI16" s="265"/>
      <c r="FJ16" s="265"/>
      <c r="FK16" s="265"/>
      <c r="FL16" s="265"/>
      <c r="FM16" s="265"/>
      <c r="FN16" s="265"/>
      <c r="FO16" s="265"/>
      <c r="FP16" s="265"/>
      <c r="FQ16" s="265"/>
      <c r="FR16" s="265"/>
      <c r="FS16" s="265"/>
      <c r="FT16" s="265"/>
      <c r="FU16" s="265"/>
      <c r="FV16" s="265"/>
      <c r="FW16" s="265"/>
      <c r="FX16" s="265"/>
      <c r="FY16" s="265"/>
      <c r="FZ16" s="265"/>
      <c r="GA16" s="265"/>
      <c r="GB16" s="265"/>
      <c r="GC16" s="265"/>
      <c r="GD16" s="265"/>
      <c r="GE16" s="265"/>
      <c r="GF16" s="265"/>
      <c r="GG16" s="265"/>
      <c r="GH16" s="265"/>
    </row>
    <row r="17" spans="1:190" s="267" customFormat="1" ht="14.5" customHeight="1" thickBot="1" x14ac:dyDescent="0.4">
      <c r="A17" s="265"/>
      <c r="B17" s="281"/>
      <c r="C17" s="282"/>
      <c r="D17" s="282"/>
      <c r="E17" s="282"/>
      <c r="F17" s="282"/>
      <c r="G17" s="282"/>
      <c r="H17" s="282"/>
      <c r="I17" s="282"/>
      <c r="J17" s="282"/>
      <c r="K17" s="282"/>
      <c r="L17" s="283"/>
      <c r="M17" s="266"/>
      <c r="N17" s="284"/>
      <c r="O17" s="28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c r="AN17" s="265"/>
      <c r="AO17" s="265"/>
      <c r="AP17" s="265"/>
      <c r="AQ17" s="265"/>
      <c r="AR17" s="265"/>
      <c r="AS17" s="265"/>
      <c r="AT17" s="265"/>
      <c r="AU17" s="265"/>
      <c r="AV17" s="265"/>
      <c r="AW17" s="265"/>
      <c r="AX17" s="265"/>
      <c r="AY17" s="265"/>
      <c r="AZ17" s="265"/>
      <c r="BA17" s="265"/>
      <c r="BB17" s="265"/>
      <c r="BC17" s="265"/>
      <c r="BD17" s="265"/>
      <c r="BE17" s="265"/>
      <c r="BF17" s="265"/>
      <c r="BG17" s="265"/>
      <c r="BH17" s="265"/>
      <c r="BI17" s="265"/>
      <c r="BJ17" s="265"/>
      <c r="BK17" s="265"/>
      <c r="BL17" s="265"/>
      <c r="BM17" s="265"/>
      <c r="BN17" s="265"/>
      <c r="BO17" s="265"/>
      <c r="BP17" s="265"/>
      <c r="BQ17" s="265"/>
      <c r="BR17" s="265"/>
      <c r="BS17" s="265"/>
      <c r="BT17" s="265"/>
      <c r="BU17" s="265"/>
      <c r="BV17" s="265"/>
      <c r="BW17" s="265"/>
      <c r="BX17" s="265"/>
      <c r="BY17" s="265"/>
      <c r="BZ17" s="265"/>
      <c r="CA17" s="265"/>
      <c r="CB17" s="265"/>
      <c r="CC17" s="265"/>
      <c r="CD17" s="265"/>
      <c r="CE17" s="265"/>
      <c r="CF17" s="265"/>
      <c r="CG17" s="265"/>
      <c r="CH17" s="265"/>
      <c r="CI17" s="265"/>
      <c r="CJ17" s="265"/>
      <c r="CK17" s="265"/>
      <c r="CL17" s="265"/>
      <c r="CM17" s="265"/>
      <c r="CN17" s="265"/>
      <c r="CO17" s="265"/>
      <c r="CP17" s="265"/>
      <c r="CQ17" s="265"/>
      <c r="CR17" s="265"/>
      <c r="CS17" s="265"/>
      <c r="CT17" s="265"/>
      <c r="CU17" s="265"/>
      <c r="CV17" s="265"/>
      <c r="CW17" s="265"/>
      <c r="CX17" s="265"/>
      <c r="CY17" s="265"/>
      <c r="CZ17" s="265"/>
      <c r="DA17" s="265"/>
      <c r="DB17" s="265"/>
      <c r="DC17" s="265"/>
      <c r="DD17" s="265"/>
      <c r="DE17" s="265"/>
      <c r="DF17" s="265"/>
      <c r="DG17" s="265"/>
      <c r="DH17" s="265"/>
      <c r="DI17" s="265"/>
      <c r="DJ17" s="265"/>
      <c r="DK17" s="265"/>
      <c r="DL17" s="265"/>
      <c r="DM17" s="265"/>
      <c r="DN17" s="265"/>
      <c r="DO17" s="265"/>
      <c r="DP17" s="265"/>
      <c r="DQ17" s="265"/>
      <c r="DR17" s="265"/>
      <c r="DS17" s="265"/>
      <c r="DT17" s="265"/>
      <c r="DU17" s="265"/>
      <c r="DV17" s="265"/>
      <c r="DW17" s="265"/>
      <c r="DX17" s="265"/>
      <c r="DY17" s="265"/>
      <c r="DZ17" s="265"/>
      <c r="EA17" s="265"/>
      <c r="EB17" s="265"/>
      <c r="EC17" s="265"/>
      <c r="ED17" s="265"/>
      <c r="EE17" s="265"/>
      <c r="EF17" s="265"/>
      <c r="EG17" s="265"/>
      <c r="EH17" s="265"/>
      <c r="EI17" s="265"/>
      <c r="EJ17" s="265"/>
      <c r="EK17" s="265"/>
      <c r="EL17" s="265"/>
      <c r="EM17" s="265"/>
      <c r="EN17" s="265"/>
      <c r="EO17" s="265"/>
      <c r="EP17" s="265"/>
      <c r="EQ17" s="265"/>
      <c r="ER17" s="265"/>
      <c r="ES17" s="265"/>
      <c r="ET17" s="265"/>
      <c r="EU17" s="265"/>
      <c r="EV17" s="265"/>
      <c r="EW17" s="265"/>
      <c r="EX17" s="265"/>
      <c r="EY17" s="265"/>
      <c r="EZ17" s="265"/>
      <c r="FA17" s="265"/>
      <c r="FB17" s="265"/>
      <c r="FC17" s="265"/>
      <c r="FD17" s="265"/>
      <c r="FE17" s="265"/>
      <c r="FF17" s="265"/>
      <c r="FG17" s="265"/>
      <c r="FH17" s="265"/>
      <c r="FI17" s="265"/>
      <c r="FJ17" s="265"/>
      <c r="FK17" s="265"/>
      <c r="FL17" s="265"/>
      <c r="FM17" s="265"/>
      <c r="FN17" s="265"/>
      <c r="FO17" s="265"/>
      <c r="FP17" s="265"/>
      <c r="FQ17" s="265"/>
      <c r="FR17" s="265"/>
      <c r="FS17" s="265"/>
      <c r="FT17" s="265"/>
      <c r="FU17" s="265"/>
      <c r="FV17" s="265"/>
      <c r="FW17" s="265"/>
      <c r="FX17" s="265"/>
      <c r="FY17" s="265"/>
      <c r="FZ17" s="265"/>
      <c r="GA17" s="265"/>
      <c r="GB17" s="265"/>
      <c r="GC17" s="265"/>
      <c r="GD17" s="265"/>
      <c r="GE17" s="265"/>
      <c r="GF17" s="265"/>
      <c r="GG17" s="265"/>
      <c r="GH17" s="265"/>
    </row>
    <row r="18" spans="1:190" ht="15" customHeight="1" thickBot="1" x14ac:dyDescent="0.4"/>
    <row r="19" spans="1:190" s="267" customFormat="1" ht="51.65" customHeight="1" x14ac:dyDescent="0.35">
      <c r="A19" s="265"/>
      <c r="B19" s="339" t="s">
        <v>69</v>
      </c>
      <c r="C19" s="340"/>
      <c r="D19" s="340"/>
      <c r="E19" s="359" t="s">
        <v>70</v>
      </c>
      <c r="F19" s="359"/>
      <c r="G19" s="359"/>
      <c r="H19" s="359"/>
      <c r="I19" s="307" t="s">
        <v>71</v>
      </c>
      <c r="J19" s="359" t="s">
        <v>72</v>
      </c>
      <c r="K19" s="359"/>
      <c r="L19" s="274" t="s">
        <v>62</v>
      </c>
      <c r="M19" s="287"/>
      <c r="N19" s="287"/>
      <c r="O19" s="287"/>
      <c r="P19" s="287"/>
      <c r="Q19" s="265"/>
      <c r="R19" s="265"/>
      <c r="S19" s="265"/>
      <c r="T19" s="265"/>
      <c r="U19" s="265"/>
      <c r="V19" s="265"/>
      <c r="W19" s="265"/>
      <c r="X19" s="265"/>
      <c r="Y19" s="265"/>
      <c r="Z19" s="265"/>
      <c r="AA19" s="265"/>
      <c r="AB19" s="265"/>
      <c r="AC19" s="265"/>
      <c r="AD19" s="265"/>
      <c r="AE19" s="265"/>
      <c r="AF19" s="265"/>
      <c r="AG19" s="265"/>
      <c r="AH19" s="265"/>
      <c r="AI19" s="265"/>
      <c r="AJ19" s="265"/>
      <c r="AK19" s="265"/>
      <c r="AL19" s="265"/>
      <c r="AM19" s="265"/>
      <c r="AN19" s="265"/>
      <c r="AO19" s="265"/>
      <c r="AP19" s="265"/>
      <c r="AQ19" s="265"/>
      <c r="AR19" s="265"/>
      <c r="AS19" s="265"/>
      <c r="AT19" s="265"/>
      <c r="AU19" s="265"/>
      <c r="AV19" s="265"/>
      <c r="AW19" s="265"/>
      <c r="AX19" s="265"/>
      <c r="AY19" s="265"/>
      <c r="AZ19" s="265"/>
      <c r="BA19" s="265"/>
      <c r="BB19" s="265"/>
      <c r="BC19" s="265"/>
      <c r="BD19" s="265"/>
      <c r="BE19" s="265"/>
      <c r="BF19" s="265"/>
      <c r="BG19" s="265"/>
      <c r="BH19" s="265"/>
      <c r="BI19" s="265"/>
      <c r="BJ19" s="265"/>
      <c r="BK19" s="265"/>
      <c r="BL19" s="265"/>
      <c r="BM19" s="265"/>
      <c r="BN19" s="265"/>
      <c r="BO19" s="265"/>
      <c r="BP19" s="265"/>
      <c r="BQ19" s="265"/>
      <c r="BR19" s="265"/>
      <c r="BS19" s="265"/>
      <c r="BT19" s="265"/>
      <c r="BU19" s="265"/>
      <c r="BV19" s="265"/>
      <c r="BW19" s="265"/>
      <c r="BX19" s="265"/>
      <c r="BY19" s="265"/>
      <c r="BZ19" s="265"/>
      <c r="CA19" s="265"/>
      <c r="CB19" s="265"/>
      <c r="CC19" s="265"/>
      <c r="CD19" s="265"/>
      <c r="CE19" s="265"/>
      <c r="CF19" s="265"/>
      <c r="CG19" s="265"/>
      <c r="CH19" s="265"/>
      <c r="CI19" s="265"/>
      <c r="CJ19" s="265"/>
      <c r="CK19" s="265"/>
      <c r="CL19" s="265"/>
      <c r="CM19" s="265"/>
      <c r="CN19" s="265"/>
      <c r="CO19" s="265"/>
      <c r="CP19" s="265"/>
      <c r="CQ19" s="265"/>
      <c r="CR19" s="265"/>
      <c r="CS19" s="265"/>
      <c r="CT19" s="265"/>
      <c r="CU19" s="265"/>
      <c r="CV19" s="265"/>
      <c r="CW19" s="265"/>
      <c r="CX19" s="265"/>
      <c r="CY19" s="265"/>
      <c r="CZ19" s="265"/>
      <c r="DA19" s="265"/>
      <c r="DB19" s="265"/>
      <c r="DC19" s="265"/>
      <c r="DD19" s="265"/>
      <c r="DE19" s="265"/>
      <c r="DF19" s="265"/>
      <c r="DG19" s="265"/>
      <c r="DH19" s="265"/>
      <c r="DI19" s="265"/>
      <c r="DJ19" s="265"/>
      <c r="DK19" s="265"/>
      <c r="DL19" s="265"/>
      <c r="DM19" s="265"/>
      <c r="DN19" s="265"/>
      <c r="DO19" s="265"/>
      <c r="DP19" s="265"/>
      <c r="DQ19" s="265"/>
      <c r="DR19" s="265"/>
      <c r="DS19" s="265"/>
      <c r="DT19" s="265"/>
      <c r="DU19" s="265"/>
      <c r="DV19" s="265"/>
      <c r="DW19" s="265"/>
      <c r="DX19" s="265"/>
      <c r="DY19" s="265"/>
      <c r="DZ19" s="265"/>
      <c r="EA19" s="265"/>
      <c r="EB19" s="265"/>
      <c r="EC19" s="265"/>
      <c r="ED19" s="265"/>
      <c r="EE19" s="265"/>
      <c r="EF19" s="265"/>
      <c r="EG19" s="265"/>
      <c r="EH19" s="265"/>
      <c r="EI19" s="265"/>
      <c r="EJ19" s="265"/>
      <c r="EK19" s="265"/>
      <c r="EL19" s="265"/>
      <c r="EM19" s="265"/>
      <c r="EN19" s="265"/>
      <c r="EO19" s="265"/>
      <c r="EP19" s="265"/>
      <c r="EQ19" s="265"/>
      <c r="ER19" s="265"/>
      <c r="ES19" s="265"/>
      <c r="ET19" s="265"/>
      <c r="EU19" s="265"/>
      <c r="EV19" s="265"/>
      <c r="EW19" s="265"/>
      <c r="EX19" s="265"/>
      <c r="EY19" s="265"/>
      <c r="EZ19" s="265"/>
      <c r="FA19" s="265"/>
      <c r="FB19" s="265"/>
      <c r="FC19" s="265"/>
      <c r="FD19" s="265"/>
      <c r="FE19" s="265"/>
      <c r="FF19" s="265"/>
      <c r="FG19" s="265"/>
      <c r="FH19" s="265"/>
      <c r="FI19" s="265"/>
      <c r="FJ19" s="265"/>
      <c r="FK19" s="265"/>
      <c r="FL19" s="265"/>
      <c r="FM19" s="265"/>
      <c r="FN19" s="265"/>
      <c r="FO19" s="265"/>
      <c r="FP19" s="265"/>
      <c r="FQ19" s="265"/>
      <c r="FR19" s="265"/>
      <c r="FS19" s="265"/>
      <c r="FT19" s="265"/>
      <c r="FU19" s="265"/>
      <c r="FV19" s="265"/>
      <c r="FW19" s="265"/>
      <c r="FX19" s="265"/>
      <c r="FY19" s="265"/>
      <c r="FZ19" s="265"/>
      <c r="GA19" s="265"/>
      <c r="GB19" s="265"/>
      <c r="GC19" s="265"/>
      <c r="GD19" s="265"/>
      <c r="GE19" s="265"/>
      <c r="GF19" s="265"/>
      <c r="GG19" s="265"/>
      <c r="GH19" s="265"/>
    </row>
    <row r="20" spans="1:190" s="267" customFormat="1" ht="21" hidden="1" customHeight="1" x14ac:dyDescent="0.35">
      <c r="A20" s="265"/>
      <c r="B20" s="341"/>
      <c r="C20" s="342"/>
      <c r="D20" s="342"/>
      <c r="E20" s="308"/>
      <c r="F20" s="308"/>
      <c r="G20" s="308"/>
      <c r="H20" s="308"/>
      <c r="I20" s="308" t="s">
        <v>2</v>
      </c>
      <c r="J20" s="308"/>
      <c r="K20" s="308"/>
      <c r="L20" s="350" t="s">
        <v>66</v>
      </c>
      <c r="M20" s="287"/>
      <c r="N20" s="287"/>
      <c r="O20" s="287"/>
      <c r="P20" s="287"/>
      <c r="Q20" s="265"/>
      <c r="R20" s="265"/>
      <c r="S20" s="265"/>
      <c r="T20" s="265"/>
      <c r="U20" s="265"/>
      <c r="V20" s="265"/>
      <c r="W20" s="265"/>
      <c r="X20" s="265"/>
      <c r="Y20" s="265"/>
      <c r="Z20" s="265"/>
      <c r="AA20" s="265"/>
      <c r="AB20" s="265"/>
      <c r="AC20" s="265"/>
      <c r="AD20" s="265"/>
      <c r="AE20" s="265"/>
      <c r="AF20" s="265"/>
      <c r="AG20" s="265"/>
      <c r="AH20" s="265"/>
      <c r="AI20" s="265"/>
      <c r="AJ20" s="265"/>
      <c r="AK20" s="265"/>
      <c r="AL20" s="265"/>
      <c r="AM20" s="265"/>
      <c r="AN20" s="265"/>
      <c r="AO20" s="265"/>
      <c r="AP20" s="265"/>
      <c r="AQ20" s="265"/>
      <c r="AR20" s="265"/>
      <c r="AS20" s="265"/>
      <c r="AT20" s="265"/>
      <c r="AU20" s="265"/>
      <c r="AV20" s="265"/>
      <c r="AW20" s="265"/>
      <c r="AX20" s="265"/>
      <c r="AY20" s="265"/>
      <c r="AZ20" s="265"/>
      <c r="BA20" s="265"/>
      <c r="BB20" s="265"/>
      <c r="BC20" s="265"/>
      <c r="BD20" s="265"/>
      <c r="BE20" s="265"/>
      <c r="BF20" s="265"/>
      <c r="BG20" s="265"/>
      <c r="BH20" s="265"/>
      <c r="BI20" s="265"/>
      <c r="BJ20" s="265"/>
      <c r="BK20" s="265"/>
      <c r="BL20" s="265"/>
      <c r="BM20" s="265"/>
      <c r="BN20" s="265"/>
      <c r="BO20" s="265"/>
      <c r="BP20" s="265"/>
      <c r="BQ20" s="265"/>
      <c r="BR20" s="265"/>
      <c r="BS20" s="265"/>
      <c r="BT20" s="265"/>
      <c r="BU20" s="265"/>
      <c r="BV20" s="265"/>
      <c r="BW20" s="265"/>
      <c r="BX20" s="265"/>
      <c r="BY20" s="265"/>
      <c r="BZ20" s="265"/>
      <c r="CA20" s="265"/>
      <c r="CB20" s="265"/>
      <c r="CC20" s="265"/>
      <c r="CD20" s="265"/>
      <c r="CE20" s="265"/>
      <c r="CF20" s="265"/>
      <c r="CG20" s="265"/>
      <c r="CH20" s="265"/>
      <c r="CI20" s="265"/>
      <c r="CJ20" s="265"/>
      <c r="CK20" s="265"/>
      <c r="CL20" s="265"/>
      <c r="CM20" s="265"/>
      <c r="CN20" s="265"/>
      <c r="CO20" s="265"/>
      <c r="CP20" s="265"/>
      <c r="CQ20" s="265"/>
      <c r="CR20" s="265"/>
      <c r="CS20" s="265"/>
      <c r="CT20" s="265"/>
      <c r="CU20" s="265"/>
      <c r="CV20" s="265"/>
      <c r="CW20" s="265"/>
      <c r="CX20" s="265"/>
      <c r="CY20" s="265"/>
      <c r="CZ20" s="265"/>
      <c r="DA20" s="265"/>
      <c r="DB20" s="265"/>
      <c r="DC20" s="265"/>
      <c r="DD20" s="265"/>
      <c r="DE20" s="265"/>
      <c r="DF20" s="265"/>
      <c r="DG20" s="265"/>
      <c r="DH20" s="265"/>
      <c r="DI20" s="265"/>
      <c r="DJ20" s="265"/>
      <c r="DK20" s="265"/>
      <c r="DL20" s="265"/>
      <c r="DM20" s="265"/>
      <c r="DN20" s="265"/>
      <c r="DO20" s="265"/>
      <c r="DP20" s="265"/>
      <c r="DQ20" s="265"/>
      <c r="DR20" s="265"/>
      <c r="DS20" s="265"/>
      <c r="DT20" s="265"/>
      <c r="DU20" s="265"/>
      <c r="DV20" s="265"/>
      <c r="DW20" s="265"/>
      <c r="DX20" s="265"/>
      <c r="DY20" s="265"/>
      <c r="DZ20" s="265"/>
      <c r="EA20" s="265"/>
      <c r="EB20" s="265"/>
      <c r="EC20" s="265"/>
      <c r="ED20" s="265"/>
      <c r="EE20" s="265"/>
      <c r="EF20" s="265"/>
      <c r="EG20" s="265"/>
      <c r="EH20" s="265"/>
      <c r="EI20" s="265"/>
      <c r="EJ20" s="265"/>
      <c r="EK20" s="265"/>
      <c r="EL20" s="265"/>
      <c r="EM20" s="265"/>
      <c r="EN20" s="265"/>
      <c r="EO20" s="265"/>
      <c r="EP20" s="265"/>
      <c r="EQ20" s="265"/>
      <c r="ER20" s="265"/>
      <c r="ES20" s="265"/>
      <c r="ET20" s="265"/>
      <c r="EU20" s="265"/>
      <c r="EV20" s="265"/>
      <c r="EW20" s="265"/>
      <c r="EX20" s="265"/>
      <c r="EY20" s="265"/>
      <c r="EZ20" s="265"/>
      <c r="FA20" s="265"/>
      <c r="FB20" s="265"/>
      <c r="FC20" s="265"/>
      <c r="FD20" s="265"/>
      <c r="FE20" s="265"/>
      <c r="FF20" s="265"/>
      <c r="FG20" s="265"/>
      <c r="FH20" s="265"/>
      <c r="FI20" s="265"/>
      <c r="FJ20" s="265"/>
      <c r="FK20" s="265"/>
      <c r="FL20" s="265"/>
      <c r="FM20" s="265"/>
      <c r="FN20" s="265"/>
      <c r="FO20" s="265"/>
      <c r="FP20" s="265"/>
      <c r="FQ20" s="265"/>
      <c r="FR20" s="265"/>
      <c r="FS20" s="265"/>
      <c r="FT20" s="265"/>
      <c r="FU20" s="265"/>
      <c r="FV20" s="265"/>
      <c r="FW20" s="265"/>
      <c r="FX20" s="265"/>
      <c r="FY20" s="265"/>
      <c r="FZ20" s="265"/>
      <c r="GA20" s="265"/>
      <c r="GB20" s="265"/>
      <c r="GC20" s="265"/>
      <c r="GD20" s="265"/>
      <c r="GE20" s="265"/>
      <c r="GF20" s="265"/>
      <c r="GG20" s="265"/>
      <c r="GH20" s="265"/>
    </row>
    <row r="21" spans="1:190" s="267" customFormat="1" ht="18" hidden="1" customHeight="1" x14ac:dyDescent="0.35">
      <c r="A21" s="265"/>
      <c r="B21" s="341"/>
      <c r="C21" s="342"/>
      <c r="D21" s="342"/>
      <c r="E21" s="308"/>
      <c r="F21" s="308"/>
      <c r="G21" s="308"/>
      <c r="H21" s="308"/>
      <c r="I21" s="308"/>
      <c r="J21" s="308"/>
      <c r="K21" s="308"/>
      <c r="L21" s="350"/>
      <c r="M21" s="287"/>
      <c r="N21" s="287"/>
      <c r="O21" s="287"/>
      <c r="P21" s="287"/>
      <c r="Q21" s="265"/>
      <c r="R21" s="265"/>
      <c r="S21" s="265"/>
      <c r="T21" s="265"/>
      <c r="U21" s="265"/>
      <c r="V21" s="265"/>
      <c r="W21" s="265"/>
      <c r="X21" s="265"/>
      <c r="Y21" s="265"/>
      <c r="Z21" s="265"/>
      <c r="AA21" s="265"/>
      <c r="AB21" s="265"/>
      <c r="AC21" s="265"/>
      <c r="AD21" s="265"/>
      <c r="AE21" s="265"/>
      <c r="AF21" s="265"/>
      <c r="AG21" s="265"/>
      <c r="AH21" s="265"/>
      <c r="AI21" s="265"/>
      <c r="AJ21" s="265"/>
      <c r="AK21" s="265"/>
      <c r="AL21" s="265"/>
      <c r="AM21" s="265"/>
      <c r="AN21" s="265"/>
      <c r="AO21" s="265"/>
      <c r="AP21" s="265"/>
      <c r="AQ21" s="265"/>
      <c r="AR21" s="265"/>
      <c r="AS21" s="265"/>
      <c r="AT21" s="265"/>
      <c r="AU21" s="265"/>
      <c r="AV21" s="265"/>
      <c r="AW21" s="265"/>
      <c r="AX21" s="265"/>
      <c r="AY21" s="265"/>
      <c r="AZ21" s="265"/>
      <c r="BA21" s="265"/>
      <c r="BB21" s="265"/>
      <c r="BC21" s="265"/>
      <c r="BD21" s="265"/>
      <c r="BE21" s="265"/>
      <c r="BF21" s="265"/>
      <c r="BG21" s="265"/>
      <c r="BH21" s="265"/>
      <c r="BI21" s="265"/>
      <c r="BJ21" s="265"/>
      <c r="BK21" s="265"/>
      <c r="BL21" s="265"/>
      <c r="BM21" s="265"/>
      <c r="BN21" s="265"/>
      <c r="BO21" s="265"/>
      <c r="BP21" s="265"/>
      <c r="BQ21" s="265"/>
      <c r="BR21" s="265"/>
      <c r="BS21" s="265"/>
      <c r="BT21" s="265"/>
      <c r="BU21" s="265"/>
      <c r="BV21" s="265"/>
      <c r="BW21" s="265"/>
      <c r="BX21" s="265"/>
      <c r="BY21" s="265"/>
      <c r="BZ21" s="265"/>
      <c r="CA21" s="265"/>
      <c r="CB21" s="265"/>
      <c r="CC21" s="265"/>
      <c r="CD21" s="265"/>
      <c r="CE21" s="265"/>
      <c r="CF21" s="265"/>
      <c r="CG21" s="265"/>
      <c r="CH21" s="265"/>
      <c r="CI21" s="265"/>
      <c r="CJ21" s="265"/>
      <c r="CK21" s="265"/>
      <c r="CL21" s="265"/>
      <c r="CM21" s="265"/>
      <c r="CN21" s="265"/>
      <c r="CO21" s="265"/>
      <c r="CP21" s="265"/>
      <c r="CQ21" s="265"/>
      <c r="CR21" s="265"/>
      <c r="CS21" s="265"/>
      <c r="CT21" s="265"/>
      <c r="CU21" s="265"/>
      <c r="CV21" s="265"/>
      <c r="CW21" s="265"/>
      <c r="CX21" s="265"/>
      <c r="CY21" s="265"/>
      <c r="CZ21" s="265"/>
      <c r="DA21" s="265"/>
      <c r="DB21" s="265"/>
      <c r="DC21" s="265"/>
      <c r="DD21" s="265"/>
      <c r="DE21" s="265"/>
      <c r="DF21" s="265"/>
      <c r="DG21" s="265"/>
      <c r="DH21" s="265"/>
      <c r="DI21" s="265"/>
      <c r="DJ21" s="265"/>
      <c r="DK21" s="265"/>
      <c r="DL21" s="265"/>
      <c r="DM21" s="265"/>
      <c r="DN21" s="265"/>
      <c r="DO21" s="265"/>
      <c r="DP21" s="265"/>
      <c r="DQ21" s="265"/>
      <c r="DR21" s="265"/>
      <c r="DS21" s="265"/>
      <c r="DT21" s="265"/>
      <c r="DU21" s="265"/>
      <c r="DV21" s="265"/>
      <c r="DW21" s="265"/>
      <c r="DX21" s="265"/>
      <c r="DY21" s="265"/>
      <c r="DZ21" s="265"/>
      <c r="EA21" s="265"/>
      <c r="EB21" s="265"/>
      <c r="EC21" s="265"/>
      <c r="ED21" s="265"/>
      <c r="EE21" s="265"/>
      <c r="EF21" s="265"/>
      <c r="EG21" s="265"/>
      <c r="EH21" s="265"/>
      <c r="EI21" s="265"/>
      <c r="EJ21" s="265"/>
      <c r="EK21" s="265"/>
      <c r="EL21" s="265"/>
      <c r="EM21" s="265"/>
      <c r="EN21" s="265"/>
      <c r="EO21" s="265"/>
      <c r="EP21" s="265"/>
      <c r="EQ21" s="265"/>
      <c r="ER21" s="265"/>
      <c r="ES21" s="265"/>
      <c r="ET21" s="265"/>
      <c r="EU21" s="265"/>
      <c r="EV21" s="265"/>
      <c r="EW21" s="265"/>
      <c r="EX21" s="265"/>
      <c r="EY21" s="265"/>
      <c r="EZ21" s="265"/>
      <c r="FA21" s="265"/>
      <c r="FB21" s="265"/>
      <c r="FC21" s="265"/>
      <c r="FD21" s="265"/>
      <c r="FE21" s="265"/>
      <c r="FF21" s="265"/>
      <c r="FG21" s="265"/>
      <c r="FH21" s="265"/>
      <c r="FI21" s="265"/>
      <c r="FJ21" s="265"/>
      <c r="FK21" s="265"/>
      <c r="FL21" s="265"/>
      <c r="FM21" s="265"/>
      <c r="FN21" s="265"/>
      <c r="FO21" s="265"/>
      <c r="FP21" s="265"/>
      <c r="FQ21" s="265"/>
      <c r="FR21" s="265"/>
      <c r="FS21" s="265"/>
      <c r="FT21" s="265"/>
      <c r="FU21" s="265"/>
      <c r="FV21" s="265"/>
      <c r="FW21" s="265"/>
      <c r="FX21" s="265"/>
      <c r="FY21" s="265"/>
      <c r="FZ21" s="265"/>
      <c r="GA21" s="265"/>
      <c r="GB21" s="265"/>
      <c r="GC21" s="265"/>
      <c r="GD21" s="265"/>
      <c r="GE21" s="265"/>
      <c r="GF21" s="265"/>
      <c r="GG21" s="265"/>
      <c r="GH21" s="265"/>
    </row>
    <row r="22" spans="1:190" s="267" customFormat="1" ht="18" customHeight="1" x14ac:dyDescent="0.35">
      <c r="A22" s="265"/>
      <c r="B22" s="341"/>
      <c r="C22" s="342"/>
      <c r="D22" s="342"/>
      <c r="E22" s="348" t="s">
        <v>73</v>
      </c>
      <c r="F22" s="348"/>
      <c r="G22" s="348"/>
      <c r="H22" s="348"/>
      <c r="I22" s="348" t="s">
        <v>65</v>
      </c>
      <c r="J22" s="348" t="s">
        <v>65</v>
      </c>
      <c r="K22" s="348"/>
      <c r="L22" s="350"/>
      <c r="M22" s="287"/>
      <c r="N22" s="287"/>
      <c r="O22" s="287"/>
      <c r="P22" s="287"/>
      <c r="Q22" s="265"/>
      <c r="R22" s="265"/>
      <c r="S22" s="265"/>
      <c r="T22" s="265"/>
      <c r="U22" s="265"/>
      <c r="V22" s="265"/>
      <c r="W22" s="265"/>
      <c r="X22" s="265"/>
      <c r="Y22" s="265"/>
      <c r="Z22" s="265"/>
      <c r="AA22" s="265"/>
      <c r="AB22" s="265"/>
      <c r="AC22" s="265"/>
      <c r="AD22" s="265"/>
      <c r="AE22" s="265"/>
      <c r="AF22" s="265"/>
      <c r="AG22" s="265"/>
      <c r="AH22" s="265"/>
      <c r="AI22" s="265"/>
      <c r="AJ22" s="265"/>
      <c r="AK22" s="265"/>
      <c r="AL22" s="265"/>
      <c r="AM22" s="265"/>
      <c r="AN22" s="265"/>
      <c r="AO22" s="265"/>
      <c r="AP22" s="265"/>
      <c r="AQ22" s="265"/>
      <c r="AR22" s="265"/>
      <c r="AS22" s="265"/>
      <c r="AT22" s="265"/>
      <c r="AU22" s="265"/>
      <c r="AV22" s="265"/>
      <c r="AW22" s="265"/>
      <c r="AX22" s="265"/>
      <c r="AY22" s="265"/>
      <c r="AZ22" s="265"/>
      <c r="BA22" s="265"/>
      <c r="BB22" s="265"/>
      <c r="BC22" s="265"/>
      <c r="BD22" s="265"/>
      <c r="BE22" s="265"/>
      <c r="BF22" s="265"/>
      <c r="BG22" s="265"/>
      <c r="BH22" s="265"/>
      <c r="BI22" s="265"/>
      <c r="BJ22" s="265"/>
      <c r="BK22" s="265"/>
      <c r="BL22" s="265"/>
      <c r="BM22" s="265"/>
      <c r="BN22" s="265"/>
      <c r="BO22" s="265"/>
      <c r="BP22" s="265"/>
      <c r="BQ22" s="265"/>
      <c r="BR22" s="265"/>
      <c r="BS22" s="265"/>
      <c r="BT22" s="265"/>
      <c r="BU22" s="265"/>
      <c r="BV22" s="265"/>
      <c r="BW22" s="265"/>
      <c r="BX22" s="265"/>
      <c r="BY22" s="265"/>
      <c r="BZ22" s="265"/>
      <c r="CA22" s="265"/>
      <c r="CB22" s="265"/>
      <c r="CC22" s="265"/>
      <c r="CD22" s="265"/>
      <c r="CE22" s="265"/>
      <c r="CF22" s="265"/>
      <c r="CG22" s="265"/>
      <c r="CH22" s="265"/>
      <c r="CI22" s="265"/>
      <c r="CJ22" s="265"/>
      <c r="CK22" s="265"/>
      <c r="CL22" s="265"/>
      <c r="CM22" s="265"/>
      <c r="CN22" s="265"/>
      <c r="CO22" s="265"/>
      <c r="CP22" s="265"/>
      <c r="CQ22" s="265"/>
      <c r="CR22" s="265"/>
      <c r="CS22" s="265"/>
      <c r="CT22" s="265"/>
      <c r="CU22" s="265"/>
      <c r="CV22" s="265"/>
      <c r="CW22" s="265"/>
      <c r="CX22" s="265"/>
      <c r="CY22" s="265"/>
      <c r="CZ22" s="265"/>
      <c r="DA22" s="265"/>
      <c r="DB22" s="265"/>
      <c r="DC22" s="265"/>
      <c r="DD22" s="265"/>
      <c r="DE22" s="265"/>
      <c r="DF22" s="265"/>
      <c r="DG22" s="265"/>
      <c r="DH22" s="265"/>
      <c r="DI22" s="265"/>
      <c r="DJ22" s="265"/>
      <c r="DK22" s="265"/>
      <c r="DL22" s="265"/>
      <c r="DM22" s="265"/>
      <c r="DN22" s="265"/>
      <c r="DO22" s="265"/>
      <c r="DP22" s="265"/>
      <c r="DQ22" s="265"/>
      <c r="DR22" s="265"/>
      <c r="DS22" s="265"/>
      <c r="DT22" s="265"/>
      <c r="DU22" s="265"/>
      <c r="DV22" s="265"/>
      <c r="DW22" s="265"/>
      <c r="DX22" s="265"/>
      <c r="DY22" s="265"/>
      <c r="DZ22" s="265"/>
      <c r="EA22" s="265"/>
      <c r="EB22" s="265"/>
      <c r="EC22" s="265"/>
      <c r="ED22" s="265"/>
      <c r="EE22" s="265"/>
      <c r="EF22" s="265"/>
      <c r="EG22" s="265"/>
      <c r="EH22" s="265"/>
      <c r="EI22" s="265"/>
      <c r="EJ22" s="265"/>
      <c r="EK22" s="265"/>
      <c r="EL22" s="265"/>
      <c r="EM22" s="265"/>
      <c r="EN22" s="265"/>
      <c r="EO22" s="265"/>
      <c r="EP22" s="265"/>
      <c r="EQ22" s="265"/>
      <c r="ER22" s="265"/>
      <c r="ES22" s="265"/>
      <c r="ET22" s="265"/>
      <c r="EU22" s="265"/>
      <c r="EV22" s="265"/>
      <c r="EW22" s="265"/>
      <c r="EX22" s="265"/>
      <c r="EY22" s="265"/>
      <c r="EZ22" s="265"/>
      <c r="FA22" s="265"/>
      <c r="FB22" s="265"/>
      <c r="FC22" s="265"/>
      <c r="FD22" s="265"/>
      <c r="FE22" s="265"/>
      <c r="FF22" s="265"/>
      <c r="FG22" s="265"/>
      <c r="FH22" s="265"/>
      <c r="FI22" s="265"/>
      <c r="FJ22" s="265"/>
      <c r="FK22" s="265"/>
      <c r="FL22" s="265"/>
      <c r="FM22" s="265"/>
      <c r="FN22" s="265"/>
      <c r="FO22" s="265"/>
      <c r="FP22" s="265"/>
      <c r="FQ22" s="265"/>
      <c r="FR22" s="265"/>
      <c r="FS22" s="265"/>
      <c r="FT22" s="265"/>
      <c r="FU22" s="265"/>
      <c r="FV22" s="265"/>
      <c r="FW22" s="265"/>
      <c r="FX22" s="265"/>
      <c r="FY22" s="265"/>
      <c r="FZ22" s="265"/>
      <c r="GA22" s="265"/>
      <c r="GB22" s="265"/>
      <c r="GC22" s="265"/>
      <c r="GD22" s="265"/>
      <c r="GE22" s="265"/>
      <c r="GF22" s="265"/>
      <c r="GG22" s="265"/>
      <c r="GH22" s="265"/>
    </row>
    <row r="23" spans="1:190" s="267" customFormat="1" ht="16.399999999999999" customHeight="1" x14ac:dyDescent="0.35">
      <c r="A23" s="265"/>
      <c r="B23" s="341"/>
      <c r="C23" s="342"/>
      <c r="D23" s="342"/>
      <c r="E23" s="348"/>
      <c r="F23" s="348"/>
      <c r="G23" s="348"/>
      <c r="H23" s="348"/>
      <c r="I23" s="348"/>
      <c r="J23" s="348"/>
      <c r="K23" s="348"/>
      <c r="L23" s="350"/>
      <c r="M23" s="287"/>
      <c r="N23" s="287"/>
      <c r="O23" s="287"/>
      <c r="P23" s="287"/>
      <c r="Q23" s="265"/>
      <c r="R23" s="265"/>
      <c r="S23" s="265"/>
      <c r="T23" s="265"/>
      <c r="U23" s="265"/>
      <c r="V23" s="265"/>
      <c r="W23" s="265"/>
      <c r="X23" s="265"/>
      <c r="Y23" s="265"/>
      <c r="Z23" s="265"/>
      <c r="AA23" s="265"/>
      <c r="AB23" s="265"/>
      <c r="AC23" s="265"/>
      <c r="AD23" s="265"/>
      <c r="AE23" s="265"/>
      <c r="AF23" s="265"/>
      <c r="AG23" s="265"/>
      <c r="AH23" s="265"/>
      <c r="AI23" s="265"/>
      <c r="AJ23" s="265"/>
      <c r="AK23" s="265"/>
      <c r="AL23" s="265"/>
      <c r="AM23" s="265"/>
      <c r="AN23" s="265"/>
      <c r="AO23" s="265"/>
      <c r="AP23" s="265"/>
      <c r="AQ23" s="265"/>
      <c r="AR23" s="265"/>
      <c r="AS23" s="265"/>
      <c r="AT23" s="265"/>
      <c r="AU23" s="265"/>
      <c r="AV23" s="265"/>
      <c r="AW23" s="265"/>
      <c r="AX23" s="265"/>
      <c r="AY23" s="265"/>
      <c r="AZ23" s="265"/>
      <c r="BA23" s="265"/>
      <c r="BB23" s="265"/>
      <c r="BC23" s="265"/>
      <c r="BD23" s="265"/>
      <c r="BE23" s="265"/>
      <c r="BF23" s="265"/>
      <c r="BG23" s="265"/>
      <c r="BH23" s="265"/>
      <c r="BI23" s="265"/>
      <c r="BJ23" s="265"/>
      <c r="BK23" s="265"/>
      <c r="BL23" s="265"/>
      <c r="BM23" s="265"/>
      <c r="BN23" s="265"/>
      <c r="BO23" s="265"/>
      <c r="BP23" s="265"/>
      <c r="BQ23" s="265"/>
      <c r="BR23" s="265"/>
      <c r="BS23" s="265"/>
      <c r="BT23" s="265"/>
      <c r="BU23" s="265"/>
      <c r="BV23" s="265"/>
      <c r="BW23" s="265"/>
      <c r="BX23" s="265"/>
      <c r="BY23" s="265"/>
      <c r="BZ23" s="265"/>
      <c r="CA23" s="265"/>
      <c r="CB23" s="265"/>
      <c r="CC23" s="265"/>
      <c r="CD23" s="265"/>
      <c r="CE23" s="265"/>
      <c r="CF23" s="265"/>
      <c r="CG23" s="265"/>
      <c r="CH23" s="265"/>
      <c r="CI23" s="265"/>
      <c r="CJ23" s="265"/>
      <c r="CK23" s="265"/>
      <c r="CL23" s="265"/>
      <c r="CM23" s="265"/>
      <c r="CN23" s="265"/>
      <c r="CO23" s="265"/>
      <c r="CP23" s="265"/>
      <c r="CQ23" s="265"/>
      <c r="CR23" s="265"/>
      <c r="CS23" s="265"/>
      <c r="CT23" s="265"/>
      <c r="CU23" s="265"/>
      <c r="CV23" s="265"/>
      <c r="CW23" s="265"/>
      <c r="CX23" s="265"/>
      <c r="CY23" s="265"/>
      <c r="CZ23" s="265"/>
      <c r="DA23" s="265"/>
      <c r="DB23" s="265"/>
      <c r="DC23" s="265"/>
      <c r="DD23" s="265"/>
      <c r="DE23" s="265"/>
      <c r="DF23" s="265"/>
      <c r="DG23" s="265"/>
      <c r="DH23" s="265"/>
      <c r="DI23" s="265"/>
      <c r="DJ23" s="265"/>
      <c r="DK23" s="265"/>
      <c r="DL23" s="265"/>
      <c r="DM23" s="265"/>
      <c r="DN23" s="265"/>
      <c r="DO23" s="265"/>
      <c r="DP23" s="265"/>
      <c r="DQ23" s="265"/>
      <c r="DR23" s="265"/>
      <c r="DS23" s="265"/>
      <c r="DT23" s="265"/>
      <c r="DU23" s="265"/>
      <c r="DV23" s="265"/>
      <c r="DW23" s="265"/>
      <c r="DX23" s="265"/>
      <c r="DY23" s="265"/>
      <c r="DZ23" s="265"/>
      <c r="EA23" s="265"/>
      <c r="EB23" s="265"/>
      <c r="EC23" s="265"/>
      <c r="ED23" s="265"/>
      <c r="EE23" s="265"/>
      <c r="EF23" s="265"/>
      <c r="EG23" s="265"/>
      <c r="EH23" s="265"/>
      <c r="EI23" s="265"/>
      <c r="EJ23" s="265"/>
      <c r="EK23" s="265"/>
      <c r="EL23" s="265"/>
      <c r="EM23" s="265"/>
      <c r="EN23" s="265"/>
      <c r="EO23" s="265"/>
      <c r="EP23" s="265"/>
      <c r="EQ23" s="265"/>
      <c r="ER23" s="265"/>
      <c r="ES23" s="265"/>
      <c r="ET23" s="265"/>
      <c r="EU23" s="265"/>
      <c r="EV23" s="265"/>
      <c r="EW23" s="265"/>
      <c r="EX23" s="265"/>
      <c r="EY23" s="265"/>
      <c r="EZ23" s="265"/>
      <c r="FA23" s="265"/>
      <c r="FB23" s="265"/>
      <c r="FC23" s="265"/>
      <c r="FD23" s="265"/>
      <c r="FE23" s="265"/>
      <c r="FF23" s="265"/>
      <c r="FG23" s="265"/>
      <c r="FH23" s="265"/>
      <c r="FI23" s="265"/>
      <c r="FJ23" s="265"/>
      <c r="FK23" s="265"/>
      <c r="FL23" s="265"/>
      <c r="FM23" s="265"/>
      <c r="FN23" s="265"/>
      <c r="FO23" s="265"/>
      <c r="FP23" s="265"/>
      <c r="FQ23" s="265"/>
      <c r="FR23" s="265"/>
      <c r="FS23" s="265"/>
      <c r="FT23" s="265"/>
      <c r="FU23" s="265"/>
      <c r="FV23" s="265"/>
      <c r="FW23" s="265"/>
      <c r="FX23" s="265"/>
      <c r="FY23" s="265"/>
      <c r="FZ23" s="265"/>
      <c r="GA23" s="265"/>
      <c r="GB23" s="265"/>
      <c r="GC23" s="265"/>
      <c r="GD23" s="265"/>
      <c r="GE23" s="265"/>
      <c r="GF23" s="265"/>
      <c r="GG23" s="265"/>
      <c r="GH23" s="265"/>
    </row>
    <row r="24" spans="1:190" s="267" customFormat="1" ht="16.399999999999999" customHeight="1" x14ac:dyDescent="0.35">
      <c r="A24" s="265"/>
      <c r="B24" s="343"/>
      <c r="C24" s="344"/>
      <c r="D24" s="344"/>
      <c r="E24" s="348"/>
      <c r="F24" s="348"/>
      <c r="G24" s="348"/>
      <c r="H24" s="348"/>
      <c r="I24" s="349"/>
      <c r="J24" s="349"/>
      <c r="K24" s="349"/>
      <c r="L24" s="351"/>
      <c r="M24" s="287"/>
      <c r="N24" s="287"/>
      <c r="O24" s="287"/>
      <c r="P24" s="287"/>
      <c r="Q24" s="265"/>
      <c r="R24" s="265"/>
      <c r="S24" s="265"/>
      <c r="T24" s="265"/>
      <c r="U24" s="265"/>
      <c r="V24" s="265"/>
      <c r="W24" s="265"/>
      <c r="X24" s="265"/>
      <c r="Y24" s="265"/>
      <c r="Z24" s="265"/>
      <c r="AA24" s="265"/>
      <c r="AB24" s="265"/>
      <c r="AC24" s="265"/>
      <c r="AD24" s="265"/>
      <c r="AE24" s="265"/>
      <c r="AF24" s="265"/>
      <c r="AG24" s="265"/>
      <c r="AH24" s="265"/>
      <c r="AI24" s="265"/>
      <c r="AJ24" s="265"/>
      <c r="AK24" s="265"/>
      <c r="AL24" s="265"/>
      <c r="AM24" s="265"/>
      <c r="AN24" s="265"/>
      <c r="AO24" s="265"/>
      <c r="AP24" s="265"/>
      <c r="AQ24" s="265"/>
      <c r="AR24" s="265"/>
      <c r="AS24" s="265"/>
      <c r="AT24" s="265"/>
      <c r="AU24" s="265"/>
      <c r="AV24" s="265"/>
      <c r="AW24" s="265"/>
      <c r="AX24" s="265"/>
      <c r="AY24" s="265"/>
      <c r="AZ24" s="265"/>
      <c r="BA24" s="265"/>
      <c r="BB24" s="265"/>
      <c r="BC24" s="265"/>
      <c r="BD24" s="265"/>
      <c r="BE24" s="265"/>
      <c r="BF24" s="265"/>
      <c r="BG24" s="265"/>
      <c r="BH24" s="265"/>
      <c r="BI24" s="265"/>
      <c r="BJ24" s="265"/>
      <c r="BK24" s="265"/>
      <c r="BL24" s="265"/>
      <c r="BM24" s="265"/>
      <c r="BN24" s="265"/>
      <c r="BO24" s="265"/>
      <c r="BP24" s="265"/>
      <c r="BQ24" s="265"/>
      <c r="BR24" s="265"/>
      <c r="BS24" s="265"/>
      <c r="BT24" s="265"/>
      <c r="BU24" s="265"/>
      <c r="BV24" s="265"/>
      <c r="BW24" s="265"/>
      <c r="BX24" s="265"/>
      <c r="BY24" s="265"/>
      <c r="BZ24" s="265"/>
      <c r="CA24" s="265"/>
      <c r="CB24" s="265"/>
      <c r="CC24" s="265"/>
      <c r="CD24" s="265"/>
      <c r="CE24" s="265"/>
      <c r="CF24" s="265"/>
      <c r="CG24" s="265"/>
      <c r="CH24" s="265"/>
      <c r="CI24" s="265"/>
      <c r="CJ24" s="265"/>
      <c r="CK24" s="265"/>
      <c r="CL24" s="265"/>
      <c r="CM24" s="265"/>
      <c r="CN24" s="265"/>
      <c r="CO24" s="265"/>
      <c r="CP24" s="265"/>
      <c r="CQ24" s="265"/>
      <c r="CR24" s="265"/>
      <c r="CS24" s="265"/>
      <c r="CT24" s="265"/>
      <c r="CU24" s="265"/>
      <c r="CV24" s="265"/>
      <c r="CW24" s="265"/>
      <c r="CX24" s="265"/>
      <c r="CY24" s="265"/>
      <c r="CZ24" s="265"/>
      <c r="DA24" s="265"/>
      <c r="DB24" s="265"/>
      <c r="DC24" s="265"/>
      <c r="DD24" s="265"/>
      <c r="DE24" s="265"/>
      <c r="DF24" s="265"/>
      <c r="DG24" s="265"/>
      <c r="DH24" s="265"/>
      <c r="DI24" s="265"/>
      <c r="DJ24" s="265"/>
      <c r="DK24" s="265"/>
      <c r="DL24" s="265"/>
      <c r="DM24" s="265"/>
      <c r="DN24" s="265"/>
      <c r="DO24" s="265"/>
      <c r="DP24" s="265"/>
      <c r="DQ24" s="265"/>
      <c r="DR24" s="265"/>
      <c r="DS24" s="265"/>
      <c r="DT24" s="265"/>
      <c r="DU24" s="265"/>
      <c r="DV24" s="265"/>
      <c r="DW24" s="265"/>
      <c r="DX24" s="265"/>
      <c r="DY24" s="265"/>
      <c r="DZ24" s="265"/>
      <c r="EA24" s="265"/>
      <c r="EB24" s="265"/>
      <c r="EC24" s="265"/>
      <c r="ED24" s="265"/>
      <c r="EE24" s="265"/>
      <c r="EF24" s="265"/>
      <c r="EG24" s="265"/>
      <c r="EH24" s="265"/>
      <c r="EI24" s="265"/>
      <c r="EJ24" s="265"/>
      <c r="EK24" s="265"/>
      <c r="EL24" s="265"/>
      <c r="EM24" s="265"/>
      <c r="EN24" s="265"/>
      <c r="EO24" s="265"/>
      <c r="EP24" s="265"/>
      <c r="EQ24" s="265"/>
      <c r="ER24" s="265"/>
      <c r="ES24" s="265"/>
      <c r="ET24" s="265"/>
      <c r="EU24" s="265"/>
      <c r="EV24" s="265"/>
      <c r="EW24" s="265"/>
      <c r="EX24" s="265"/>
      <c r="EY24" s="265"/>
      <c r="EZ24" s="265"/>
      <c r="FA24" s="265"/>
      <c r="FB24" s="265"/>
      <c r="FC24" s="265"/>
      <c r="FD24" s="265"/>
      <c r="FE24" s="265"/>
      <c r="FF24" s="265"/>
      <c r="FG24" s="265"/>
      <c r="FH24" s="265"/>
      <c r="FI24" s="265"/>
      <c r="FJ24" s="265"/>
      <c r="FK24" s="265"/>
      <c r="FL24" s="265"/>
      <c r="FM24" s="265"/>
      <c r="FN24" s="265"/>
      <c r="FO24" s="265"/>
      <c r="FP24" s="265"/>
      <c r="FQ24" s="265"/>
      <c r="FR24" s="265"/>
      <c r="FS24" s="265"/>
      <c r="FT24" s="265"/>
      <c r="FU24" s="265"/>
      <c r="FV24" s="265"/>
      <c r="FW24" s="265"/>
      <c r="FX24" s="265"/>
      <c r="FY24" s="265"/>
      <c r="FZ24" s="265"/>
      <c r="GA24" s="265"/>
      <c r="GB24" s="265"/>
      <c r="GC24" s="265"/>
      <c r="GD24" s="265"/>
      <c r="GE24" s="265"/>
      <c r="GF24" s="265"/>
      <c r="GG24" s="265"/>
      <c r="GH24" s="265"/>
    </row>
    <row r="25" spans="1:190" s="267" customFormat="1" ht="23.5" customHeight="1" x14ac:dyDescent="0.35">
      <c r="A25" s="265"/>
      <c r="B25" s="278"/>
      <c r="C25" s="358"/>
      <c r="D25" s="358"/>
      <c r="E25" s="360"/>
      <c r="F25" s="361"/>
      <c r="G25" s="361"/>
      <c r="H25" s="362"/>
      <c r="I25" s="304" t="s">
        <v>0</v>
      </c>
      <c r="J25" s="363" t="s">
        <v>0</v>
      </c>
      <c r="K25" s="363"/>
      <c r="L25" s="261">
        <v>0</v>
      </c>
      <c r="M25" s="288"/>
      <c r="N25" s="287"/>
      <c r="O25" s="287"/>
      <c r="P25" s="287"/>
      <c r="Q25" s="265"/>
      <c r="R25" s="265"/>
      <c r="S25" s="265"/>
      <c r="T25" s="265"/>
      <c r="U25" s="265"/>
      <c r="V25" s="265"/>
      <c r="W25" s="265"/>
      <c r="X25" s="265"/>
      <c r="Y25" s="265"/>
      <c r="Z25" s="265"/>
      <c r="AA25" s="265"/>
      <c r="AB25" s="265"/>
      <c r="AC25" s="265"/>
      <c r="AD25" s="265"/>
      <c r="AE25" s="265"/>
      <c r="AF25" s="265"/>
      <c r="AG25" s="265"/>
      <c r="AH25" s="265"/>
      <c r="AI25" s="265"/>
      <c r="AJ25" s="265"/>
      <c r="AK25" s="265"/>
      <c r="AL25" s="265"/>
      <c r="AM25" s="265"/>
      <c r="AN25" s="265"/>
      <c r="AO25" s="265"/>
      <c r="AP25" s="265"/>
      <c r="AQ25" s="265"/>
      <c r="AR25" s="265"/>
      <c r="AS25" s="265"/>
      <c r="AT25" s="265"/>
      <c r="AU25" s="265"/>
      <c r="AV25" s="265"/>
      <c r="AW25" s="265"/>
      <c r="AX25" s="265"/>
      <c r="AY25" s="265"/>
      <c r="AZ25" s="265"/>
      <c r="BA25" s="265"/>
      <c r="BB25" s="265"/>
      <c r="BC25" s="265"/>
      <c r="BD25" s="265"/>
      <c r="BE25" s="265"/>
      <c r="BF25" s="265"/>
      <c r="BG25" s="265"/>
      <c r="BH25" s="265"/>
      <c r="BI25" s="265"/>
      <c r="BJ25" s="265"/>
      <c r="BK25" s="265"/>
      <c r="BL25" s="265"/>
      <c r="BM25" s="265"/>
      <c r="BN25" s="265"/>
      <c r="BO25" s="265"/>
      <c r="BP25" s="265"/>
      <c r="BQ25" s="265"/>
      <c r="BR25" s="265"/>
      <c r="BS25" s="265"/>
      <c r="BT25" s="265"/>
      <c r="BU25" s="265"/>
      <c r="BV25" s="265"/>
      <c r="BW25" s="265"/>
      <c r="BX25" s="265"/>
      <c r="BY25" s="265"/>
      <c r="BZ25" s="265"/>
      <c r="CA25" s="265"/>
      <c r="CB25" s="265"/>
      <c r="CC25" s="265"/>
      <c r="CD25" s="265"/>
      <c r="CE25" s="265"/>
      <c r="CF25" s="265"/>
      <c r="CG25" s="265"/>
      <c r="CH25" s="265"/>
      <c r="CI25" s="265"/>
      <c r="CJ25" s="265"/>
      <c r="CK25" s="265"/>
      <c r="CL25" s="265"/>
      <c r="CM25" s="265"/>
      <c r="CN25" s="265"/>
      <c r="CO25" s="265"/>
      <c r="CP25" s="265"/>
      <c r="CQ25" s="265"/>
      <c r="CR25" s="265"/>
      <c r="CS25" s="265"/>
      <c r="CT25" s="265"/>
      <c r="CU25" s="265"/>
      <c r="CV25" s="265"/>
      <c r="CW25" s="265"/>
      <c r="CX25" s="265"/>
      <c r="CY25" s="265"/>
      <c r="CZ25" s="265"/>
      <c r="DA25" s="265"/>
      <c r="DB25" s="265"/>
      <c r="DC25" s="265"/>
      <c r="DD25" s="265"/>
      <c r="DE25" s="265"/>
      <c r="DF25" s="265"/>
      <c r="DG25" s="265"/>
      <c r="DH25" s="265"/>
      <c r="DI25" s="265"/>
      <c r="DJ25" s="265"/>
      <c r="DK25" s="265"/>
      <c r="DL25" s="265"/>
      <c r="DM25" s="265"/>
      <c r="DN25" s="265"/>
      <c r="DO25" s="265"/>
      <c r="DP25" s="265"/>
      <c r="DQ25" s="265"/>
      <c r="DR25" s="265"/>
      <c r="DS25" s="265"/>
      <c r="DT25" s="265"/>
      <c r="DU25" s="265"/>
      <c r="DV25" s="265"/>
      <c r="DW25" s="265"/>
      <c r="DX25" s="265"/>
      <c r="DY25" s="265"/>
      <c r="DZ25" s="265"/>
      <c r="EA25" s="265"/>
      <c r="EB25" s="265"/>
      <c r="EC25" s="265"/>
      <c r="ED25" s="265"/>
      <c r="EE25" s="265"/>
      <c r="EF25" s="265"/>
      <c r="EG25" s="265"/>
      <c r="EH25" s="265"/>
      <c r="EI25" s="265"/>
      <c r="EJ25" s="265"/>
      <c r="EK25" s="265"/>
      <c r="EL25" s="265"/>
      <c r="EM25" s="265"/>
      <c r="EN25" s="265"/>
      <c r="EO25" s="265"/>
      <c r="EP25" s="265"/>
      <c r="EQ25" s="265"/>
      <c r="ER25" s="265"/>
      <c r="ES25" s="265"/>
      <c r="ET25" s="265"/>
      <c r="EU25" s="265"/>
      <c r="EV25" s="265"/>
      <c r="EW25" s="265"/>
      <c r="EX25" s="265"/>
      <c r="EY25" s="265"/>
      <c r="EZ25" s="265"/>
      <c r="FA25" s="265"/>
      <c r="FB25" s="265"/>
      <c r="FC25" s="265"/>
      <c r="FD25" s="265"/>
      <c r="FE25" s="265"/>
      <c r="FF25" s="265"/>
      <c r="FG25" s="265"/>
      <c r="FH25" s="265"/>
      <c r="FI25" s="265"/>
      <c r="FJ25" s="265"/>
      <c r="FK25" s="265"/>
      <c r="FL25" s="265"/>
      <c r="FM25" s="265"/>
      <c r="FN25" s="265"/>
      <c r="FO25" s="265"/>
      <c r="FP25" s="265"/>
      <c r="FQ25" s="265"/>
      <c r="FR25" s="265"/>
      <c r="FS25" s="265"/>
      <c r="FT25" s="265"/>
      <c r="FU25" s="265"/>
      <c r="FV25" s="265"/>
      <c r="FW25" s="265"/>
      <c r="FX25" s="265"/>
      <c r="FY25" s="265"/>
      <c r="FZ25" s="265"/>
      <c r="GA25" s="265"/>
      <c r="GB25" s="265"/>
      <c r="GC25" s="265"/>
      <c r="GD25" s="265"/>
      <c r="GE25" s="265"/>
      <c r="GF25" s="265"/>
      <c r="GG25" s="265"/>
      <c r="GH25" s="265"/>
    </row>
    <row r="26" spans="1:190" s="267" customFormat="1" ht="14.5" customHeight="1" thickBot="1" x14ac:dyDescent="0.4">
      <c r="A26" s="265"/>
      <c r="B26" s="281"/>
      <c r="C26" s="282"/>
      <c r="D26" s="282"/>
      <c r="E26" s="282"/>
      <c r="F26" s="282"/>
      <c r="G26" s="282"/>
      <c r="H26" s="282"/>
      <c r="I26" s="282"/>
      <c r="J26" s="282"/>
      <c r="K26" s="282"/>
      <c r="L26" s="283"/>
      <c r="M26" s="287"/>
      <c r="N26" s="287"/>
      <c r="O26" s="287"/>
      <c r="P26" s="287"/>
      <c r="Q26" s="265"/>
      <c r="R26" s="265"/>
      <c r="S26" s="265"/>
      <c r="T26" s="265"/>
      <c r="U26" s="265"/>
      <c r="V26" s="265"/>
      <c r="W26" s="265"/>
      <c r="X26" s="265"/>
      <c r="Y26" s="265"/>
      <c r="Z26" s="265"/>
      <c r="AA26" s="265"/>
      <c r="AB26" s="265"/>
      <c r="AC26" s="265"/>
      <c r="AD26" s="265"/>
      <c r="AE26" s="265"/>
      <c r="AF26" s="265"/>
      <c r="AG26" s="265"/>
      <c r="AH26" s="265"/>
      <c r="AI26" s="265"/>
      <c r="AJ26" s="265"/>
      <c r="AK26" s="265"/>
      <c r="AL26" s="265"/>
      <c r="AM26" s="265"/>
      <c r="AN26" s="265"/>
      <c r="AO26" s="265"/>
      <c r="AP26" s="265"/>
      <c r="AQ26" s="265"/>
      <c r="AR26" s="265"/>
      <c r="AS26" s="265"/>
      <c r="AT26" s="265"/>
      <c r="AU26" s="265"/>
      <c r="AV26" s="265"/>
      <c r="AW26" s="265"/>
      <c r="AX26" s="265"/>
      <c r="AY26" s="265"/>
      <c r="AZ26" s="265"/>
      <c r="BA26" s="265"/>
      <c r="BB26" s="265"/>
      <c r="BC26" s="265"/>
      <c r="BD26" s="265"/>
      <c r="BE26" s="265"/>
      <c r="BF26" s="265"/>
      <c r="BG26" s="265"/>
      <c r="BH26" s="265"/>
      <c r="BI26" s="265"/>
      <c r="BJ26" s="265"/>
      <c r="BK26" s="265"/>
      <c r="BL26" s="265"/>
      <c r="BM26" s="265"/>
      <c r="BN26" s="265"/>
      <c r="BO26" s="265"/>
      <c r="BP26" s="265"/>
      <c r="BQ26" s="265"/>
      <c r="BR26" s="265"/>
      <c r="BS26" s="265"/>
      <c r="BT26" s="265"/>
      <c r="BU26" s="265"/>
      <c r="BV26" s="265"/>
      <c r="BW26" s="265"/>
      <c r="BX26" s="265"/>
      <c r="BY26" s="265"/>
      <c r="BZ26" s="265"/>
      <c r="CA26" s="265"/>
      <c r="CB26" s="265"/>
      <c r="CC26" s="265"/>
      <c r="CD26" s="265"/>
      <c r="CE26" s="265"/>
      <c r="CF26" s="265"/>
      <c r="CG26" s="265"/>
      <c r="CH26" s="265"/>
      <c r="CI26" s="265"/>
      <c r="CJ26" s="265"/>
      <c r="CK26" s="265"/>
      <c r="CL26" s="265"/>
      <c r="CM26" s="265"/>
      <c r="CN26" s="265"/>
      <c r="CO26" s="265"/>
      <c r="CP26" s="265"/>
      <c r="CQ26" s="265"/>
      <c r="CR26" s="265"/>
      <c r="CS26" s="265"/>
      <c r="CT26" s="265"/>
      <c r="CU26" s="265"/>
      <c r="CV26" s="265"/>
      <c r="CW26" s="265"/>
      <c r="CX26" s="265"/>
      <c r="CY26" s="265"/>
      <c r="CZ26" s="265"/>
      <c r="DA26" s="265"/>
      <c r="DB26" s="265"/>
      <c r="DC26" s="265"/>
      <c r="DD26" s="265"/>
      <c r="DE26" s="265"/>
      <c r="DF26" s="265"/>
      <c r="DG26" s="265"/>
      <c r="DH26" s="265"/>
      <c r="DI26" s="265"/>
      <c r="DJ26" s="265"/>
      <c r="DK26" s="265"/>
      <c r="DL26" s="265"/>
      <c r="DM26" s="265"/>
      <c r="DN26" s="265"/>
      <c r="DO26" s="265"/>
      <c r="DP26" s="265"/>
      <c r="DQ26" s="265"/>
      <c r="DR26" s="265"/>
      <c r="DS26" s="265"/>
      <c r="DT26" s="265"/>
      <c r="DU26" s="265"/>
      <c r="DV26" s="265"/>
      <c r="DW26" s="265"/>
      <c r="DX26" s="265"/>
      <c r="DY26" s="265"/>
      <c r="DZ26" s="265"/>
      <c r="EA26" s="265"/>
      <c r="EB26" s="265"/>
      <c r="EC26" s="265"/>
      <c r="ED26" s="265"/>
      <c r="EE26" s="265"/>
      <c r="EF26" s="265"/>
      <c r="EG26" s="265"/>
      <c r="EH26" s="265"/>
      <c r="EI26" s="265"/>
      <c r="EJ26" s="265"/>
      <c r="EK26" s="265"/>
      <c r="EL26" s="265"/>
      <c r="EM26" s="265"/>
      <c r="EN26" s="265"/>
      <c r="EO26" s="265"/>
      <c r="EP26" s="265"/>
      <c r="EQ26" s="265"/>
      <c r="ER26" s="265"/>
      <c r="ES26" s="265"/>
      <c r="ET26" s="265"/>
      <c r="EU26" s="265"/>
      <c r="EV26" s="265"/>
      <c r="EW26" s="265"/>
      <c r="EX26" s="265"/>
      <c r="EY26" s="265"/>
      <c r="EZ26" s="265"/>
      <c r="FA26" s="265"/>
      <c r="FB26" s="265"/>
      <c r="FC26" s="265"/>
      <c r="FD26" s="265"/>
      <c r="FE26" s="265"/>
      <c r="FF26" s="265"/>
      <c r="FG26" s="265"/>
      <c r="FH26" s="265"/>
      <c r="FI26" s="265"/>
      <c r="FJ26" s="265"/>
      <c r="FK26" s="265"/>
      <c r="FL26" s="265"/>
      <c r="FM26" s="265"/>
      <c r="FN26" s="265"/>
      <c r="FO26" s="265"/>
      <c r="FP26" s="265"/>
      <c r="FQ26" s="265"/>
      <c r="FR26" s="265"/>
      <c r="FS26" s="265"/>
      <c r="FT26" s="265"/>
      <c r="FU26" s="265"/>
      <c r="FV26" s="265"/>
      <c r="FW26" s="265"/>
      <c r="FX26" s="265"/>
      <c r="FY26" s="265"/>
      <c r="FZ26" s="265"/>
      <c r="GA26" s="265"/>
      <c r="GB26" s="265"/>
      <c r="GC26" s="265"/>
      <c r="GD26" s="265"/>
      <c r="GE26" s="265"/>
      <c r="GF26" s="265"/>
      <c r="GG26" s="265"/>
      <c r="GH26" s="265"/>
    </row>
    <row r="27" spans="1:190" ht="15" thickBot="1" x14ac:dyDescent="0.4"/>
    <row r="28" spans="1:190" s="267" customFormat="1" ht="54" customHeight="1" x14ac:dyDescent="0.35">
      <c r="A28" s="265"/>
      <c r="B28" s="339" t="s">
        <v>74</v>
      </c>
      <c r="C28" s="340"/>
      <c r="D28" s="340"/>
      <c r="E28" s="370" t="s">
        <v>75</v>
      </c>
      <c r="F28" s="370"/>
      <c r="G28" s="370"/>
      <c r="H28" s="313" t="s">
        <v>76</v>
      </c>
      <c r="I28" s="313" t="s">
        <v>77</v>
      </c>
      <c r="J28" s="371" t="s">
        <v>78</v>
      </c>
      <c r="K28" s="371"/>
      <c r="L28" s="274" t="s">
        <v>79</v>
      </c>
      <c r="M28" s="266"/>
      <c r="N28" s="364" t="s">
        <v>80</v>
      </c>
      <c r="O28" s="365"/>
      <c r="Q28" s="265"/>
      <c r="R28" s="265"/>
      <c r="S28" s="265"/>
      <c r="T28" s="265"/>
      <c r="U28" s="265"/>
      <c r="V28" s="265"/>
      <c r="W28" s="265"/>
      <c r="X28" s="265"/>
      <c r="Y28" s="265"/>
      <c r="Z28" s="265"/>
      <c r="AA28" s="265"/>
      <c r="AB28" s="265"/>
      <c r="AC28" s="265"/>
      <c r="AD28" s="265"/>
      <c r="AE28" s="265"/>
      <c r="AF28" s="265"/>
      <c r="AG28" s="265"/>
      <c r="AH28" s="265"/>
      <c r="AI28" s="265"/>
      <c r="AJ28" s="265"/>
      <c r="AK28" s="265"/>
      <c r="AL28" s="265"/>
      <c r="AM28" s="265"/>
      <c r="AN28" s="265"/>
      <c r="AO28" s="265"/>
      <c r="AP28" s="265"/>
      <c r="AQ28" s="265"/>
      <c r="AR28" s="265"/>
      <c r="AS28" s="265"/>
      <c r="AT28" s="265"/>
      <c r="AU28" s="265"/>
      <c r="AV28" s="265"/>
      <c r="AW28" s="265"/>
      <c r="AX28" s="265"/>
      <c r="AY28" s="265"/>
      <c r="AZ28" s="265"/>
      <c r="BA28" s="265"/>
      <c r="BB28" s="265"/>
      <c r="BC28" s="265"/>
      <c r="BD28" s="265"/>
      <c r="BE28" s="265"/>
      <c r="BF28" s="265"/>
      <c r="BG28" s="265"/>
      <c r="BH28" s="265"/>
      <c r="BI28" s="265"/>
      <c r="BJ28" s="265"/>
      <c r="BK28" s="265"/>
      <c r="BL28" s="265"/>
      <c r="BM28" s="265"/>
      <c r="BN28" s="265"/>
      <c r="BO28" s="265"/>
      <c r="BP28" s="265"/>
      <c r="BQ28" s="265"/>
      <c r="BR28" s="265"/>
      <c r="BS28" s="265"/>
      <c r="BT28" s="265"/>
      <c r="BU28" s="265"/>
      <c r="BV28" s="265"/>
      <c r="BW28" s="265"/>
      <c r="BX28" s="265"/>
      <c r="BY28" s="265"/>
      <c r="BZ28" s="265"/>
      <c r="CA28" s="265"/>
      <c r="CB28" s="265"/>
      <c r="CC28" s="265"/>
      <c r="CD28" s="265"/>
      <c r="CE28" s="265"/>
      <c r="CF28" s="265"/>
      <c r="CG28" s="265"/>
      <c r="CH28" s="265"/>
      <c r="CI28" s="265"/>
      <c r="CJ28" s="265"/>
      <c r="CK28" s="265"/>
      <c r="CL28" s="265"/>
      <c r="CM28" s="265"/>
      <c r="CN28" s="265"/>
      <c r="CO28" s="265"/>
      <c r="CP28" s="265"/>
      <c r="CQ28" s="265"/>
      <c r="CR28" s="265"/>
      <c r="CS28" s="265"/>
      <c r="CT28" s="265"/>
      <c r="CU28" s="265"/>
      <c r="CV28" s="265"/>
      <c r="CW28" s="265"/>
      <c r="CX28" s="265"/>
      <c r="CY28" s="265"/>
      <c r="CZ28" s="265"/>
      <c r="DA28" s="265"/>
      <c r="DB28" s="265"/>
      <c r="DC28" s="265"/>
      <c r="DD28" s="265"/>
      <c r="DE28" s="265"/>
      <c r="DF28" s="265"/>
      <c r="DG28" s="265"/>
      <c r="DH28" s="265"/>
      <c r="DI28" s="265"/>
      <c r="DJ28" s="265"/>
      <c r="DK28" s="265"/>
      <c r="DL28" s="265"/>
      <c r="DM28" s="265"/>
      <c r="DN28" s="265"/>
      <c r="DO28" s="265"/>
      <c r="DP28" s="265"/>
      <c r="DQ28" s="265"/>
      <c r="DR28" s="265"/>
      <c r="DS28" s="265"/>
      <c r="DT28" s="265"/>
      <c r="DU28" s="265"/>
      <c r="DV28" s="265"/>
      <c r="DW28" s="265"/>
      <c r="DX28" s="265"/>
      <c r="DY28" s="265"/>
      <c r="DZ28" s="265"/>
      <c r="EA28" s="265"/>
      <c r="EB28" s="265"/>
      <c r="EC28" s="265"/>
      <c r="ED28" s="265"/>
      <c r="EE28" s="265"/>
      <c r="EF28" s="265"/>
      <c r="EG28" s="265"/>
      <c r="EH28" s="265"/>
      <c r="EI28" s="265"/>
      <c r="EJ28" s="265"/>
      <c r="EK28" s="265"/>
      <c r="EL28" s="265"/>
      <c r="EM28" s="265"/>
      <c r="EN28" s="265"/>
      <c r="EO28" s="265"/>
      <c r="EP28" s="265"/>
      <c r="EQ28" s="265"/>
      <c r="ER28" s="265"/>
      <c r="ES28" s="265"/>
      <c r="ET28" s="265"/>
      <c r="EU28" s="265"/>
      <c r="EV28" s="265"/>
      <c r="EW28" s="265"/>
      <c r="EX28" s="265"/>
      <c r="EY28" s="265"/>
      <c r="EZ28" s="265"/>
      <c r="FA28" s="265"/>
      <c r="FB28" s="265"/>
      <c r="FC28" s="265"/>
      <c r="FD28" s="265"/>
      <c r="FE28" s="265"/>
      <c r="FF28" s="265"/>
      <c r="FG28" s="265"/>
      <c r="FH28" s="265"/>
      <c r="FI28" s="265"/>
      <c r="FJ28" s="265"/>
      <c r="FK28" s="265"/>
      <c r="FL28" s="265"/>
      <c r="FM28" s="265"/>
      <c r="FN28" s="265"/>
      <c r="FO28" s="265"/>
      <c r="FP28" s="265"/>
      <c r="FQ28" s="265"/>
      <c r="FR28" s="265"/>
      <c r="FS28" s="265"/>
      <c r="FT28" s="265"/>
      <c r="FU28" s="265"/>
      <c r="FV28" s="265"/>
      <c r="FW28" s="265"/>
      <c r="FX28" s="265"/>
      <c r="FY28" s="265"/>
      <c r="FZ28" s="265"/>
      <c r="GA28" s="265"/>
      <c r="GB28" s="265"/>
      <c r="GC28" s="265"/>
      <c r="GD28" s="265"/>
      <c r="GE28" s="265"/>
      <c r="GF28" s="265"/>
      <c r="GG28" s="265"/>
      <c r="GH28" s="265"/>
    </row>
    <row r="29" spans="1:190" s="267" customFormat="1" ht="21" hidden="1" customHeight="1" x14ac:dyDescent="0.35">
      <c r="A29" s="265"/>
      <c r="B29" s="341"/>
      <c r="C29" s="342"/>
      <c r="D29" s="342"/>
      <c r="E29" s="348" t="s">
        <v>67</v>
      </c>
      <c r="F29" s="348"/>
      <c r="G29" s="348"/>
      <c r="H29" s="366" t="s">
        <v>81</v>
      </c>
      <c r="I29" s="348" t="s">
        <v>82</v>
      </c>
      <c r="J29" s="308"/>
      <c r="K29" s="276"/>
      <c r="L29" s="350" t="s">
        <v>83</v>
      </c>
      <c r="M29" s="266"/>
      <c r="N29" s="367">
        <v>204032</v>
      </c>
      <c r="O29" s="356"/>
      <c r="Q29" s="265"/>
      <c r="R29" s="265"/>
      <c r="S29" s="265"/>
      <c r="T29" s="265"/>
      <c r="U29" s="265"/>
      <c r="V29" s="265"/>
      <c r="W29" s="265"/>
      <c r="X29" s="265"/>
      <c r="Y29" s="265"/>
      <c r="Z29" s="265"/>
      <c r="AA29" s="265"/>
      <c r="AB29" s="265"/>
      <c r="AC29" s="265"/>
      <c r="AD29" s="265"/>
      <c r="AE29" s="265"/>
      <c r="AF29" s="265"/>
      <c r="AG29" s="265"/>
      <c r="AH29" s="265"/>
      <c r="AI29" s="265"/>
      <c r="AJ29" s="265"/>
      <c r="AK29" s="265"/>
      <c r="AL29" s="265"/>
      <c r="AM29" s="265"/>
      <c r="AN29" s="265"/>
      <c r="AO29" s="265"/>
      <c r="AP29" s="265"/>
      <c r="AQ29" s="265"/>
      <c r="AR29" s="265"/>
      <c r="AS29" s="265"/>
      <c r="AT29" s="265"/>
      <c r="AU29" s="265"/>
      <c r="AV29" s="265"/>
      <c r="AW29" s="265"/>
      <c r="AX29" s="265"/>
      <c r="AY29" s="265"/>
      <c r="AZ29" s="265"/>
      <c r="BA29" s="265"/>
      <c r="BB29" s="265"/>
      <c r="BC29" s="265"/>
      <c r="BD29" s="265"/>
      <c r="BE29" s="265"/>
      <c r="BF29" s="265"/>
      <c r="BG29" s="265"/>
      <c r="BH29" s="265"/>
      <c r="BI29" s="265"/>
      <c r="BJ29" s="265"/>
      <c r="BK29" s="265"/>
      <c r="BL29" s="265"/>
      <c r="BM29" s="265"/>
      <c r="BN29" s="265"/>
      <c r="BO29" s="265"/>
      <c r="BP29" s="265"/>
      <c r="BQ29" s="265"/>
      <c r="BR29" s="265"/>
      <c r="BS29" s="265"/>
      <c r="BT29" s="265"/>
      <c r="BU29" s="265"/>
      <c r="BV29" s="265"/>
      <c r="BW29" s="265"/>
      <c r="BX29" s="265"/>
      <c r="BY29" s="265"/>
      <c r="BZ29" s="265"/>
      <c r="CA29" s="265"/>
      <c r="CB29" s="265"/>
      <c r="CC29" s="265"/>
      <c r="CD29" s="265"/>
      <c r="CE29" s="265"/>
      <c r="CF29" s="265"/>
      <c r="CG29" s="265"/>
      <c r="CH29" s="265"/>
      <c r="CI29" s="265"/>
      <c r="CJ29" s="265"/>
      <c r="CK29" s="265"/>
      <c r="CL29" s="265"/>
      <c r="CM29" s="265"/>
      <c r="CN29" s="265"/>
      <c r="CO29" s="265"/>
      <c r="CP29" s="265"/>
      <c r="CQ29" s="265"/>
      <c r="CR29" s="265"/>
      <c r="CS29" s="265"/>
      <c r="CT29" s="265"/>
      <c r="CU29" s="265"/>
      <c r="CV29" s="265"/>
      <c r="CW29" s="265"/>
      <c r="CX29" s="265"/>
      <c r="CY29" s="265"/>
      <c r="CZ29" s="265"/>
      <c r="DA29" s="265"/>
      <c r="DB29" s="265"/>
      <c r="DC29" s="265"/>
      <c r="DD29" s="265"/>
      <c r="DE29" s="265"/>
      <c r="DF29" s="265"/>
      <c r="DG29" s="265"/>
      <c r="DH29" s="265"/>
      <c r="DI29" s="265"/>
      <c r="DJ29" s="265"/>
      <c r="DK29" s="265"/>
      <c r="DL29" s="265"/>
      <c r="DM29" s="265"/>
      <c r="DN29" s="265"/>
      <c r="DO29" s="265"/>
      <c r="DP29" s="265"/>
      <c r="DQ29" s="265"/>
      <c r="DR29" s="265"/>
      <c r="DS29" s="265"/>
      <c r="DT29" s="265"/>
      <c r="DU29" s="265"/>
      <c r="DV29" s="265"/>
      <c r="DW29" s="265"/>
      <c r="DX29" s="265"/>
      <c r="DY29" s="265"/>
      <c r="DZ29" s="265"/>
      <c r="EA29" s="265"/>
      <c r="EB29" s="265"/>
      <c r="EC29" s="265"/>
      <c r="ED29" s="265"/>
      <c r="EE29" s="265"/>
      <c r="EF29" s="265"/>
      <c r="EG29" s="265"/>
      <c r="EH29" s="265"/>
      <c r="EI29" s="265"/>
      <c r="EJ29" s="265"/>
      <c r="EK29" s="265"/>
      <c r="EL29" s="265"/>
      <c r="EM29" s="265"/>
      <c r="EN29" s="265"/>
      <c r="EO29" s="265"/>
      <c r="EP29" s="265"/>
      <c r="EQ29" s="265"/>
      <c r="ER29" s="265"/>
      <c r="ES29" s="265"/>
      <c r="ET29" s="265"/>
      <c r="EU29" s="265"/>
      <c r="EV29" s="265"/>
      <c r="EW29" s="265"/>
      <c r="EX29" s="265"/>
      <c r="EY29" s="265"/>
      <c r="EZ29" s="265"/>
      <c r="FA29" s="265"/>
      <c r="FB29" s="265"/>
      <c r="FC29" s="265"/>
      <c r="FD29" s="265"/>
      <c r="FE29" s="265"/>
      <c r="FF29" s="265"/>
      <c r="FG29" s="265"/>
      <c r="FH29" s="265"/>
      <c r="FI29" s="265"/>
      <c r="FJ29" s="265"/>
      <c r="FK29" s="265"/>
      <c r="FL29" s="265"/>
      <c r="FM29" s="265"/>
      <c r="FN29" s="265"/>
      <c r="FO29" s="265"/>
      <c r="FP29" s="265"/>
      <c r="FQ29" s="265"/>
      <c r="FR29" s="265"/>
      <c r="FS29" s="265"/>
      <c r="FT29" s="265"/>
      <c r="FU29" s="265"/>
      <c r="FV29" s="265"/>
      <c r="FW29" s="265"/>
      <c r="FX29" s="265"/>
      <c r="FY29" s="265"/>
      <c r="FZ29" s="265"/>
      <c r="GA29" s="265"/>
      <c r="GB29" s="265"/>
      <c r="GC29" s="265"/>
      <c r="GD29" s="265"/>
      <c r="GE29" s="265"/>
      <c r="GF29" s="265"/>
      <c r="GG29" s="265"/>
      <c r="GH29" s="265"/>
    </row>
    <row r="30" spans="1:190" s="267" customFormat="1" ht="18" hidden="1" customHeight="1" x14ac:dyDescent="0.35">
      <c r="A30" s="265"/>
      <c r="B30" s="341"/>
      <c r="C30" s="342"/>
      <c r="D30" s="342"/>
      <c r="E30" s="348"/>
      <c r="F30" s="348"/>
      <c r="G30" s="348"/>
      <c r="H30" s="366"/>
      <c r="I30" s="348"/>
      <c r="J30" s="308"/>
      <c r="K30" s="276"/>
      <c r="L30" s="350"/>
      <c r="M30" s="266"/>
      <c r="N30" s="368"/>
      <c r="O30" s="356"/>
      <c r="Q30" s="265"/>
      <c r="R30" s="265"/>
      <c r="S30" s="265"/>
      <c r="T30" s="265"/>
      <c r="U30" s="265"/>
      <c r="V30" s="265"/>
      <c r="W30" s="265"/>
      <c r="X30" s="265"/>
      <c r="Y30" s="265"/>
      <c r="Z30" s="265"/>
      <c r="AA30" s="265"/>
      <c r="AB30" s="265"/>
      <c r="AC30" s="265"/>
      <c r="AD30" s="265"/>
      <c r="AE30" s="265"/>
      <c r="AF30" s="265"/>
      <c r="AG30" s="265"/>
      <c r="AH30" s="265"/>
      <c r="AI30" s="265"/>
      <c r="AJ30" s="265"/>
      <c r="AK30" s="265"/>
      <c r="AL30" s="265"/>
      <c r="AM30" s="265"/>
      <c r="AN30" s="265"/>
      <c r="AO30" s="265"/>
      <c r="AP30" s="265"/>
      <c r="AQ30" s="265"/>
      <c r="AR30" s="265"/>
      <c r="AS30" s="265"/>
      <c r="AT30" s="265"/>
      <c r="AU30" s="265"/>
      <c r="AV30" s="265"/>
      <c r="AW30" s="265"/>
      <c r="AX30" s="265"/>
      <c r="AY30" s="265"/>
      <c r="AZ30" s="265"/>
      <c r="BA30" s="265"/>
      <c r="BB30" s="265"/>
      <c r="BC30" s="265"/>
      <c r="BD30" s="265"/>
      <c r="BE30" s="265"/>
      <c r="BF30" s="265"/>
      <c r="BG30" s="265"/>
      <c r="BH30" s="265"/>
      <c r="BI30" s="265"/>
      <c r="BJ30" s="265"/>
      <c r="BK30" s="265"/>
      <c r="BL30" s="265"/>
      <c r="BM30" s="265"/>
      <c r="BN30" s="265"/>
      <c r="BO30" s="265"/>
      <c r="BP30" s="265"/>
      <c r="BQ30" s="265"/>
      <c r="BR30" s="265"/>
      <c r="BS30" s="265"/>
      <c r="BT30" s="265"/>
      <c r="BU30" s="265"/>
      <c r="BV30" s="265"/>
      <c r="BW30" s="265"/>
      <c r="BX30" s="265"/>
      <c r="BY30" s="265"/>
      <c r="BZ30" s="265"/>
      <c r="CA30" s="265"/>
      <c r="CB30" s="265"/>
      <c r="CC30" s="265"/>
      <c r="CD30" s="265"/>
      <c r="CE30" s="265"/>
      <c r="CF30" s="265"/>
      <c r="CG30" s="265"/>
      <c r="CH30" s="265"/>
      <c r="CI30" s="265"/>
      <c r="CJ30" s="265"/>
      <c r="CK30" s="265"/>
      <c r="CL30" s="265"/>
      <c r="CM30" s="265"/>
      <c r="CN30" s="265"/>
      <c r="CO30" s="265"/>
      <c r="CP30" s="265"/>
      <c r="CQ30" s="265"/>
      <c r="CR30" s="265"/>
      <c r="CS30" s="265"/>
      <c r="CT30" s="265"/>
      <c r="CU30" s="265"/>
      <c r="CV30" s="265"/>
      <c r="CW30" s="265"/>
      <c r="CX30" s="265"/>
      <c r="CY30" s="265"/>
      <c r="CZ30" s="265"/>
      <c r="DA30" s="265"/>
      <c r="DB30" s="265"/>
      <c r="DC30" s="265"/>
      <c r="DD30" s="265"/>
      <c r="DE30" s="265"/>
      <c r="DF30" s="265"/>
      <c r="DG30" s="265"/>
      <c r="DH30" s="265"/>
      <c r="DI30" s="265"/>
      <c r="DJ30" s="265"/>
      <c r="DK30" s="265"/>
      <c r="DL30" s="265"/>
      <c r="DM30" s="265"/>
      <c r="DN30" s="265"/>
      <c r="DO30" s="265"/>
      <c r="DP30" s="265"/>
      <c r="DQ30" s="265"/>
      <c r="DR30" s="265"/>
      <c r="DS30" s="265"/>
      <c r="DT30" s="265"/>
      <c r="DU30" s="265"/>
      <c r="DV30" s="265"/>
      <c r="DW30" s="265"/>
      <c r="DX30" s="265"/>
      <c r="DY30" s="265"/>
      <c r="DZ30" s="265"/>
      <c r="EA30" s="265"/>
      <c r="EB30" s="265"/>
      <c r="EC30" s="265"/>
      <c r="ED30" s="265"/>
      <c r="EE30" s="265"/>
      <c r="EF30" s="265"/>
      <c r="EG30" s="265"/>
      <c r="EH30" s="265"/>
      <c r="EI30" s="265"/>
      <c r="EJ30" s="265"/>
      <c r="EK30" s="265"/>
      <c r="EL30" s="265"/>
      <c r="EM30" s="265"/>
      <c r="EN30" s="265"/>
      <c r="EO30" s="265"/>
      <c r="EP30" s="265"/>
      <c r="EQ30" s="265"/>
      <c r="ER30" s="265"/>
      <c r="ES30" s="265"/>
      <c r="ET30" s="265"/>
      <c r="EU30" s="265"/>
      <c r="EV30" s="265"/>
      <c r="EW30" s="265"/>
      <c r="EX30" s="265"/>
      <c r="EY30" s="265"/>
      <c r="EZ30" s="265"/>
      <c r="FA30" s="265"/>
      <c r="FB30" s="265"/>
      <c r="FC30" s="265"/>
      <c r="FD30" s="265"/>
      <c r="FE30" s="265"/>
      <c r="FF30" s="265"/>
      <c r="FG30" s="265"/>
      <c r="FH30" s="265"/>
      <c r="FI30" s="265"/>
      <c r="FJ30" s="265"/>
      <c r="FK30" s="265"/>
      <c r="FL30" s="265"/>
      <c r="FM30" s="265"/>
      <c r="FN30" s="265"/>
      <c r="FO30" s="265"/>
      <c r="FP30" s="265"/>
      <c r="FQ30" s="265"/>
      <c r="FR30" s="265"/>
      <c r="FS30" s="265"/>
      <c r="FT30" s="265"/>
      <c r="FU30" s="265"/>
      <c r="FV30" s="265"/>
      <c r="FW30" s="265"/>
      <c r="FX30" s="265"/>
      <c r="FY30" s="265"/>
      <c r="FZ30" s="265"/>
      <c r="GA30" s="265"/>
      <c r="GB30" s="265"/>
      <c r="GC30" s="265"/>
      <c r="GD30" s="265"/>
      <c r="GE30" s="265"/>
      <c r="GF30" s="265"/>
      <c r="GG30" s="265"/>
      <c r="GH30" s="265"/>
    </row>
    <row r="31" spans="1:190" s="267" customFormat="1" ht="18" customHeight="1" x14ac:dyDescent="0.35">
      <c r="A31" s="265"/>
      <c r="B31" s="341"/>
      <c r="C31" s="342"/>
      <c r="D31" s="342"/>
      <c r="E31" s="348"/>
      <c r="F31" s="348"/>
      <c r="G31" s="348"/>
      <c r="H31" s="366"/>
      <c r="I31" s="348"/>
      <c r="J31" s="348"/>
      <c r="K31" s="348"/>
      <c r="L31" s="350"/>
      <c r="M31" s="266"/>
      <c r="N31" s="368"/>
      <c r="O31" s="356"/>
      <c r="Q31" s="265"/>
      <c r="R31" s="265"/>
      <c r="S31" s="265"/>
      <c r="T31" s="265"/>
      <c r="U31" s="265"/>
      <c r="V31" s="265"/>
      <c r="W31" s="265"/>
      <c r="X31" s="265"/>
      <c r="Y31" s="265"/>
      <c r="Z31" s="265"/>
      <c r="AA31" s="265"/>
      <c r="AB31" s="265"/>
      <c r="AC31" s="265"/>
      <c r="AD31" s="265"/>
      <c r="AE31" s="265"/>
      <c r="AF31" s="265"/>
      <c r="AG31" s="265"/>
      <c r="AH31" s="265"/>
      <c r="AI31" s="265"/>
      <c r="AJ31" s="265"/>
      <c r="AK31" s="265"/>
      <c r="AL31" s="265"/>
      <c r="AM31" s="265"/>
      <c r="AN31" s="265"/>
      <c r="AO31" s="265"/>
      <c r="AP31" s="265"/>
      <c r="AQ31" s="265"/>
      <c r="AR31" s="265"/>
      <c r="AS31" s="265"/>
      <c r="AT31" s="265"/>
      <c r="AU31" s="265"/>
      <c r="AV31" s="265"/>
      <c r="AW31" s="265"/>
      <c r="AX31" s="265"/>
      <c r="AY31" s="265"/>
      <c r="AZ31" s="265"/>
      <c r="BA31" s="265"/>
      <c r="BB31" s="265"/>
      <c r="BC31" s="265"/>
      <c r="BD31" s="265"/>
      <c r="BE31" s="265"/>
      <c r="BF31" s="265"/>
      <c r="BG31" s="265"/>
      <c r="BH31" s="265"/>
      <c r="BI31" s="265"/>
      <c r="BJ31" s="265"/>
      <c r="BK31" s="265"/>
      <c r="BL31" s="265"/>
      <c r="BM31" s="265"/>
      <c r="BN31" s="265"/>
      <c r="BO31" s="265"/>
      <c r="BP31" s="265"/>
      <c r="BQ31" s="265"/>
      <c r="BR31" s="265"/>
      <c r="BS31" s="265"/>
      <c r="BT31" s="265"/>
      <c r="BU31" s="265"/>
      <c r="BV31" s="265"/>
      <c r="BW31" s="265"/>
      <c r="BX31" s="265"/>
      <c r="BY31" s="265"/>
      <c r="BZ31" s="265"/>
      <c r="CA31" s="265"/>
      <c r="CB31" s="265"/>
      <c r="CC31" s="265"/>
      <c r="CD31" s="265"/>
      <c r="CE31" s="265"/>
      <c r="CF31" s="265"/>
      <c r="CG31" s="265"/>
      <c r="CH31" s="265"/>
      <c r="CI31" s="265"/>
      <c r="CJ31" s="265"/>
      <c r="CK31" s="265"/>
      <c r="CL31" s="265"/>
      <c r="CM31" s="265"/>
      <c r="CN31" s="265"/>
      <c r="CO31" s="265"/>
      <c r="CP31" s="265"/>
      <c r="CQ31" s="265"/>
      <c r="CR31" s="265"/>
      <c r="CS31" s="265"/>
      <c r="CT31" s="265"/>
      <c r="CU31" s="265"/>
      <c r="CV31" s="265"/>
      <c r="CW31" s="265"/>
      <c r="CX31" s="265"/>
      <c r="CY31" s="265"/>
      <c r="CZ31" s="265"/>
      <c r="DA31" s="265"/>
      <c r="DB31" s="265"/>
      <c r="DC31" s="265"/>
      <c r="DD31" s="265"/>
      <c r="DE31" s="265"/>
      <c r="DF31" s="265"/>
      <c r="DG31" s="265"/>
      <c r="DH31" s="265"/>
      <c r="DI31" s="265"/>
      <c r="DJ31" s="265"/>
      <c r="DK31" s="265"/>
      <c r="DL31" s="265"/>
      <c r="DM31" s="265"/>
      <c r="DN31" s="265"/>
      <c r="DO31" s="265"/>
      <c r="DP31" s="265"/>
      <c r="DQ31" s="265"/>
      <c r="DR31" s="265"/>
      <c r="DS31" s="265"/>
      <c r="DT31" s="265"/>
      <c r="DU31" s="265"/>
      <c r="DV31" s="265"/>
      <c r="DW31" s="265"/>
      <c r="DX31" s="265"/>
      <c r="DY31" s="265"/>
      <c r="DZ31" s="265"/>
      <c r="EA31" s="265"/>
      <c r="EB31" s="265"/>
      <c r="EC31" s="265"/>
      <c r="ED31" s="265"/>
      <c r="EE31" s="265"/>
      <c r="EF31" s="265"/>
      <c r="EG31" s="265"/>
      <c r="EH31" s="265"/>
      <c r="EI31" s="265"/>
      <c r="EJ31" s="265"/>
      <c r="EK31" s="265"/>
      <c r="EL31" s="265"/>
      <c r="EM31" s="265"/>
      <c r="EN31" s="265"/>
      <c r="EO31" s="265"/>
      <c r="EP31" s="265"/>
      <c r="EQ31" s="265"/>
      <c r="ER31" s="265"/>
      <c r="ES31" s="265"/>
      <c r="ET31" s="265"/>
      <c r="EU31" s="265"/>
      <c r="EV31" s="265"/>
      <c r="EW31" s="265"/>
      <c r="EX31" s="265"/>
      <c r="EY31" s="265"/>
      <c r="EZ31" s="265"/>
      <c r="FA31" s="265"/>
      <c r="FB31" s="265"/>
      <c r="FC31" s="265"/>
      <c r="FD31" s="265"/>
      <c r="FE31" s="265"/>
      <c r="FF31" s="265"/>
      <c r="FG31" s="265"/>
      <c r="FH31" s="265"/>
      <c r="FI31" s="265"/>
      <c r="FJ31" s="265"/>
      <c r="FK31" s="265"/>
      <c r="FL31" s="265"/>
      <c r="FM31" s="265"/>
      <c r="FN31" s="265"/>
      <c r="FO31" s="265"/>
      <c r="FP31" s="265"/>
      <c r="FQ31" s="265"/>
      <c r="FR31" s="265"/>
      <c r="FS31" s="265"/>
      <c r="FT31" s="265"/>
      <c r="FU31" s="265"/>
      <c r="FV31" s="265"/>
      <c r="FW31" s="265"/>
      <c r="FX31" s="265"/>
      <c r="FY31" s="265"/>
      <c r="FZ31" s="265"/>
      <c r="GA31" s="265"/>
      <c r="GB31" s="265"/>
      <c r="GC31" s="265"/>
      <c r="GD31" s="265"/>
      <c r="GE31" s="265"/>
      <c r="GF31" s="265"/>
      <c r="GG31" s="265"/>
      <c r="GH31" s="265"/>
    </row>
    <row r="32" spans="1:190" s="267" customFormat="1" ht="16.399999999999999" customHeight="1" x14ac:dyDescent="0.35">
      <c r="A32" s="265"/>
      <c r="B32" s="341"/>
      <c r="C32" s="342"/>
      <c r="D32" s="342"/>
      <c r="E32" s="348"/>
      <c r="F32" s="348"/>
      <c r="G32" s="348"/>
      <c r="H32" s="366"/>
      <c r="I32" s="348"/>
      <c r="J32" s="348"/>
      <c r="K32" s="348"/>
      <c r="L32" s="350"/>
      <c r="M32" s="266"/>
      <c r="N32" s="368"/>
      <c r="O32" s="356"/>
      <c r="Q32" s="265"/>
      <c r="R32" s="265"/>
      <c r="S32" s="265"/>
      <c r="T32" s="265"/>
      <c r="U32" s="265"/>
      <c r="V32" s="265"/>
      <c r="W32" s="265"/>
      <c r="X32" s="265"/>
      <c r="Y32" s="265"/>
      <c r="Z32" s="265"/>
      <c r="AA32" s="265"/>
      <c r="AB32" s="265"/>
      <c r="AC32" s="265"/>
      <c r="AD32" s="265"/>
      <c r="AE32" s="265"/>
      <c r="AF32" s="265"/>
      <c r="AG32" s="265"/>
      <c r="AH32" s="265"/>
      <c r="AI32" s="265"/>
      <c r="AJ32" s="265"/>
      <c r="AK32" s="265"/>
      <c r="AL32" s="265"/>
      <c r="AM32" s="265"/>
      <c r="AN32" s="265"/>
      <c r="AO32" s="265"/>
      <c r="AP32" s="265"/>
      <c r="AQ32" s="265"/>
      <c r="AR32" s="265"/>
      <c r="AS32" s="265"/>
      <c r="AT32" s="265"/>
      <c r="AU32" s="265"/>
      <c r="AV32" s="265"/>
      <c r="AW32" s="265"/>
      <c r="AX32" s="265"/>
      <c r="AY32" s="265"/>
      <c r="AZ32" s="265"/>
      <c r="BA32" s="265"/>
      <c r="BB32" s="265"/>
      <c r="BC32" s="265"/>
      <c r="BD32" s="265"/>
      <c r="BE32" s="265"/>
      <c r="BF32" s="265"/>
      <c r="BG32" s="265"/>
      <c r="BH32" s="265"/>
      <c r="BI32" s="265"/>
      <c r="BJ32" s="265"/>
      <c r="BK32" s="265"/>
      <c r="BL32" s="265"/>
      <c r="BM32" s="265"/>
      <c r="BN32" s="265"/>
      <c r="BO32" s="265"/>
      <c r="BP32" s="265"/>
      <c r="BQ32" s="265"/>
      <c r="BR32" s="265"/>
      <c r="BS32" s="265"/>
      <c r="BT32" s="265"/>
      <c r="BU32" s="265"/>
      <c r="BV32" s="265"/>
      <c r="BW32" s="265"/>
      <c r="BX32" s="265"/>
      <c r="BY32" s="265"/>
      <c r="BZ32" s="265"/>
      <c r="CA32" s="265"/>
      <c r="CB32" s="265"/>
      <c r="CC32" s="265"/>
      <c r="CD32" s="265"/>
      <c r="CE32" s="265"/>
      <c r="CF32" s="265"/>
      <c r="CG32" s="265"/>
      <c r="CH32" s="265"/>
      <c r="CI32" s="265"/>
      <c r="CJ32" s="265"/>
      <c r="CK32" s="265"/>
      <c r="CL32" s="265"/>
      <c r="CM32" s="265"/>
      <c r="CN32" s="265"/>
      <c r="CO32" s="265"/>
      <c r="CP32" s="265"/>
      <c r="CQ32" s="265"/>
      <c r="CR32" s="265"/>
      <c r="CS32" s="265"/>
      <c r="CT32" s="265"/>
      <c r="CU32" s="265"/>
      <c r="CV32" s="265"/>
      <c r="CW32" s="265"/>
      <c r="CX32" s="265"/>
      <c r="CY32" s="265"/>
      <c r="CZ32" s="265"/>
      <c r="DA32" s="265"/>
      <c r="DB32" s="265"/>
      <c r="DC32" s="265"/>
      <c r="DD32" s="265"/>
      <c r="DE32" s="265"/>
      <c r="DF32" s="265"/>
      <c r="DG32" s="265"/>
      <c r="DH32" s="265"/>
      <c r="DI32" s="265"/>
      <c r="DJ32" s="265"/>
      <c r="DK32" s="265"/>
      <c r="DL32" s="265"/>
      <c r="DM32" s="265"/>
      <c r="DN32" s="265"/>
      <c r="DO32" s="265"/>
      <c r="DP32" s="265"/>
      <c r="DQ32" s="265"/>
      <c r="DR32" s="265"/>
      <c r="DS32" s="265"/>
      <c r="DT32" s="265"/>
      <c r="DU32" s="265"/>
      <c r="DV32" s="265"/>
      <c r="DW32" s="265"/>
      <c r="DX32" s="265"/>
      <c r="DY32" s="265"/>
      <c r="DZ32" s="265"/>
      <c r="EA32" s="265"/>
      <c r="EB32" s="265"/>
      <c r="EC32" s="265"/>
      <c r="ED32" s="265"/>
      <c r="EE32" s="265"/>
      <c r="EF32" s="265"/>
      <c r="EG32" s="265"/>
      <c r="EH32" s="265"/>
      <c r="EI32" s="265"/>
      <c r="EJ32" s="265"/>
      <c r="EK32" s="265"/>
      <c r="EL32" s="265"/>
      <c r="EM32" s="265"/>
      <c r="EN32" s="265"/>
      <c r="EO32" s="265"/>
      <c r="EP32" s="265"/>
      <c r="EQ32" s="265"/>
      <c r="ER32" s="265"/>
      <c r="ES32" s="265"/>
      <c r="ET32" s="265"/>
      <c r="EU32" s="265"/>
      <c r="EV32" s="265"/>
      <c r="EW32" s="265"/>
      <c r="EX32" s="265"/>
      <c r="EY32" s="265"/>
      <c r="EZ32" s="265"/>
      <c r="FA32" s="265"/>
      <c r="FB32" s="265"/>
      <c r="FC32" s="265"/>
      <c r="FD32" s="265"/>
      <c r="FE32" s="265"/>
      <c r="FF32" s="265"/>
      <c r="FG32" s="265"/>
      <c r="FH32" s="265"/>
      <c r="FI32" s="265"/>
      <c r="FJ32" s="265"/>
      <c r="FK32" s="265"/>
      <c r="FL32" s="265"/>
      <c r="FM32" s="265"/>
      <c r="FN32" s="265"/>
      <c r="FO32" s="265"/>
      <c r="FP32" s="265"/>
      <c r="FQ32" s="265"/>
      <c r="FR32" s="265"/>
      <c r="FS32" s="265"/>
      <c r="FT32" s="265"/>
      <c r="FU32" s="265"/>
      <c r="FV32" s="265"/>
      <c r="FW32" s="265"/>
      <c r="FX32" s="265"/>
      <c r="FY32" s="265"/>
      <c r="FZ32" s="265"/>
      <c r="GA32" s="265"/>
      <c r="GB32" s="265"/>
      <c r="GC32" s="265"/>
      <c r="GD32" s="265"/>
      <c r="GE32" s="265"/>
      <c r="GF32" s="265"/>
      <c r="GG32" s="265"/>
      <c r="GH32" s="265"/>
    </row>
    <row r="33" spans="1:190" s="267" customFormat="1" ht="16.399999999999999" customHeight="1" x14ac:dyDescent="0.35">
      <c r="A33" s="265"/>
      <c r="B33" s="341"/>
      <c r="C33" s="342"/>
      <c r="D33" s="342"/>
      <c r="E33" s="348"/>
      <c r="F33" s="348"/>
      <c r="G33" s="348"/>
      <c r="H33" s="366"/>
      <c r="I33" s="348"/>
      <c r="J33" s="349"/>
      <c r="K33" s="349"/>
      <c r="L33" s="351"/>
      <c r="M33" s="266"/>
      <c r="N33" s="369"/>
      <c r="O33" s="357"/>
      <c r="Q33" s="265"/>
      <c r="R33" s="265"/>
      <c r="S33" s="265"/>
      <c r="T33" s="265"/>
      <c r="U33" s="265"/>
      <c r="V33" s="265"/>
      <c r="W33" s="265"/>
      <c r="X33" s="265"/>
      <c r="Y33" s="265"/>
      <c r="Z33" s="265"/>
      <c r="AA33" s="265"/>
      <c r="AB33" s="265"/>
      <c r="AC33" s="265"/>
      <c r="AD33" s="265"/>
      <c r="AE33" s="265"/>
      <c r="AF33" s="265"/>
      <c r="AG33" s="265"/>
      <c r="AH33" s="265"/>
      <c r="AI33" s="265"/>
      <c r="AJ33" s="265"/>
      <c r="AK33" s="265"/>
      <c r="AL33" s="265"/>
      <c r="AM33" s="265"/>
      <c r="AN33" s="265"/>
      <c r="AO33" s="265"/>
      <c r="AP33" s="265"/>
      <c r="AQ33" s="265"/>
      <c r="AR33" s="265"/>
      <c r="AS33" s="265"/>
      <c r="AT33" s="265"/>
      <c r="AU33" s="265"/>
      <c r="AV33" s="265"/>
      <c r="AW33" s="265"/>
      <c r="AX33" s="265"/>
      <c r="AY33" s="265"/>
      <c r="AZ33" s="265"/>
      <c r="BA33" s="265"/>
      <c r="BB33" s="265"/>
      <c r="BC33" s="265"/>
      <c r="BD33" s="265"/>
      <c r="BE33" s="265"/>
      <c r="BF33" s="265"/>
      <c r="BG33" s="265"/>
      <c r="BH33" s="265"/>
      <c r="BI33" s="265"/>
      <c r="BJ33" s="265"/>
      <c r="BK33" s="265"/>
      <c r="BL33" s="265"/>
      <c r="BM33" s="265"/>
      <c r="BN33" s="265"/>
      <c r="BO33" s="265"/>
      <c r="BP33" s="265"/>
      <c r="BQ33" s="265"/>
      <c r="BR33" s="265"/>
      <c r="BS33" s="265"/>
      <c r="BT33" s="265"/>
      <c r="BU33" s="265"/>
      <c r="BV33" s="265"/>
      <c r="BW33" s="265"/>
      <c r="BX33" s="265"/>
      <c r="BY33" s="265"/>
      <c r="BZ33" s="265"/>
      <c r="CA33" s="265"/>
      <c r="CB33" s="265"/>
      <c r="CC33" s="265"/>
      <c r="CD33" s="265"/>
      <c r="CE33" s="265"/>
      <c r="CF33" s="265"/>
      <c r="CG33" s="265"/>
      <c r="CH33" s="265"/>
      <c r="CI33" s="265"/>
      <c r="CJ33" s="265"/>
      <c r="CK33" s="265"/>
      <c r="CL33" s="265"/>
      <c r="CM33" s="265"/>
      <c r="CN33" s="265"/>
      <c r="CO33" s="265"/>
      <c r="CP33" s="265"/>
      <c r="CQ33" s="265"/>
      <c r="CR33" s="265"/>
      <c r="CS33" s="265"/>
      <c r="CT33" s="265"/>
      <c r="CU33" s="265"/>
      <c r="CV33" s="265"/>
      <c r="CW33" s="265"/>
      <c r="CX33" s="265"/>
      <c r="CY33" s="265"/>
      <c r="CZ33" s="265"/>
      <c r="DA33" s="265"/>
      <c r="DB33" s="265"/>
      <c r="DC33" s="265"/>
      <c r="DD33" s="265"/>
      <c r="DE33" s="265"/>
      <c r="DF33" s="265"/>
      <c r="DG33" s="265"/>
      <c r="DH33" s="265"/>
      <c r="DI33" s="265"/>
      <c r="DJ33" s="265"/>
      <c r="DK33" s="265"/>
      <c r="DL33" s="265"/>
      <c r="DM33" s="265"/>
      <c r="DN33" s="265"/>
      <c r="DO33" s="265"/>
      <c r="DP33" s="265"/>
      <c r="DQ33" s="265"/>
      <c r="DR33" s="265"/>
      <c r="DS33" s="265"/>
      <c r="DT33" s="265"/>
      <c r="DU33" s="265"/>
      <c r="DV33" s="265"/>
      <c r="DW33" s="265"/>
      <c r="DX33" s="265"/>
      <c r="DY33" s="265"/>
      <c r="DZ33" s="265"/>
      <c r="EA33" s="265"/>
      <c r="EB33" s="265"/>
      <c r="EC33" s="265"/>
      <c r="ED33" s="265"/>
      <c r="EE33" s="265"/>
      <c r="EF33" s="265"/>
      <c r="EG33" s="265"/>
      <c r="EH33" s="265"/>
      <c r="EI33" s="265"/>
      <c r="EJ33" s="265"/>
      <c r="EK33" s="265"/>
      <c r="EL33" s="265"/>
      <c r="EM33" s="265"/>
      <c r="EN33" s="265"/>
      <c r="EO33" s="265"/>
      <c r="EP33" s="265"/>
      <c r="EQ33" s="265"/>
      <c r="ER33" s="265"/>
      <c r="ES33" s="265"/>
      <c r="ET33" s="265"/>
      <c r="EU33" s="265"/>
      <c r="EV33" s="265"/>
      <c r="EW33" s="265"/>
      <c r="EX33" s="265"/>
      <c r="EY33" s="265"/>
      <c r="EZ33" s="265"/>
      <c r="FA33" s="265"/>
      <c r="FB33" s="265"/>
      <c r="FC33" s="265"/>
      <c r="FD33" s="265"/>
      <c r="FE33" s="265"/>
      <c r="FF33" s="265"/>
      <c r="FG33" s="265"/>
      <c r="FH33" s="265"/>
      <c r="FI33" s="265"/>
      <c r="FJ33" s="265"/>
      <c r="FK33" s="265"/>
      <c r="FL33" s="265"/>
      <c r="FM33" s="265"/>
      <c r="FN33" s="265"/>
      <c r="FO33" s="265"/>
      <c r="FP33" s="265"/>
      <c r="FQ33" s="265"/>
      <c r="FR33" s="265"/>
      <c r="FS33" s="265"/>
      <c r="FT33" s="265"/>
      <c r="FU33" s="265"/>
      <c r="FV33" s="265"/>
      <c r="FW33" s="265"/>
      <c r="FX33" s="265"/>
      <c r="FY33" s="265"/>
      <c r="FZ33" s="265"/>
      <c r="GA33" s="265"/>
      <c r="GB33" s="265"/>
      <c r="GC33" s="265"/>
      <c r="GD33" s="265"/>
      <c r="GE33" s="265"/>
      <c r="GF33" s="265"/>
      <c r="GG33" s="265"/>
      <c r="GH33" s="265"/>
    </row>
    <row r="34" spans="1:190" s="267" customFormat="1" ht="23.5" customHeight="1" x14ac:dyDescent="0.35">
      <c r="A34" s="265"/>
      <c r="B34" s="278"/>
      <c r="C34" s="389" t="s">
        <v>3</v>
      </c>
      <c r="D34" s="389"/>
      <c r="E34" s="387"/>
      <c r="F34" s="388"/>
      <c r="G34" s="388"/>
      <c r="H34" s="279"/>
      <c r="I34" s="304" t="s">
        <v>0</v>
      </c>
      <c r="J34" s="363">
        <v>0</v>
      </c>
      <c r="K34" s="363"/>
      <c r="L34" s="261">
        <v>0</v>
      </c>
      <c r="M34" s="280">
        <v>0</v>
      </c>
      <c r="N34" s="378">
        <v>0</v>
      </c>
      <c r="O34" s="379"/>
      <c r="Q34" s="265"/>
      <c r="R34" s="265"/>
      <c r="S34" s="265"/>
      <c r="T34" s="265"/>
      <c r="U34" s="265"/>
      <c r="V34" s="265"/>
      <c r="W34" s="265"/>
      <c r="X34" s="265"/>
      <c r="Y34" s="265"/>
      <c r="Z34" s="265"/>
      <c r="AA34" s="265"/>
      <c r="AB34" s="265"/>
      <c r="AC34" s="265"/>
      <c r="AD34" s="265"/>
      <c r="AE34" s="265"/>
      <c r="AF34" s="265"/>
      <c r="AG34" s="265"/>
      <c r="AH34" s="265"/>
      <c r="AI34" s="265"/>
      <c r="AJ34" s="265"/>
      <c r="AK34" s="265"/>
      <c r="AL34" s="265"/>
      <c r="AM34" s="265"/>
      <c r="AN34" s="265"/>
      <c r="AO34" s="265"/>
      <c r="AP34" s="265"/>
      <c r="AQ34" s="265"/>
      <c r="AR34" s="265"/>
      <c r="AS34" s="265"/>
      <c r="AT34" s="265"/>
      <c r="AU34" s="265"/>
      <c r="AV34" s="265"/>
      <c r="AW34" s="265"/>
      <c r="AX34" s="265"/>
      <c r="AY34" s="265"/>
      <c r="AZ34" s="265"/>
      <c r="BA34" s="265"/>
      <c r="BB34" s="265"/>
      <c r="BC34" s="265"/>
      <c r="BD34" s="265"/>
      <c r="BE34" s="265"/>
      <c r="BF34" s="265"/>
      <c r="BG34" s="265"/>
      <c r="BH34" s="265"/>
      <c r="BI34" s="265"/>
      <c r="BJ34" s="265"/>
      <c r="BK34" s="265"/>
      <c r="BL34" s="265"/>
      <c r="BM34" s="265"/>
      <c r="BN34" s="265"/>
      <c r="BO34" s="265"/>
      <c r="BP34" s="265"/>
      <c r="BQ34" s="265"/>
      <c r="BR34" s="265"/>
      <c r="BS34" s="265"/>
      <c r="BT34" s="265"/>
      <c r="BU34" s="265"/>
      <c r="BV34" s="265"/>
      <c r="BW34" s="265"/>
      <c r="BX34" s="265"/>
      <c r="BY34" s="265"/>
      <c r="BZ34" s="265"/>
      <c r="CA34" s="265"/>
      <c r="CB34" s="265"/>
      <c r="CC34" s="265"/>
      <c r="CD34" s="265"/>
      <c r="CE34" s="265"/>
      <c r="CF34" s="265"/>
      <c r="CG34" s="265"/>
      <c r="CH34" s="265"/>
      <c r="CI34" s="265"/>
      <c r="CJ34" s="265"/>
      <c r="CK34" s="265"/>
      <c r="CL34" s="265"/>
      <c r="CM34" s="265"/>
      <c r="CN34" s="265"/>
      <c r="CO34" s="265"/>
      <c r="CP34" s="265"/>
      <c r="CQ34" s="265"/>
      <c r="CR34" s="265"/>
      <c r="CS34" s="265"/>
      <c r="CT34" s="265"/>
      <c r="CU34" s="265"/>
      <c r="CV34" s="265"/>
      <c r="CW34" s="265"/>
      <c r="CX34" s="265"/>
      <c r="CY34" s="265"/>
      <c r="CZ34" s="265"/>
      <c r="DA34" s="265"/>
      <c r="DB34" s="265"/>
      <c r="DC34" s="265"/>
      <c r="DD34" s="265"/>
      <c r="DE34" s="265"/>
      <c r="DF34" s="265"/>
      <c r="DG34" s="265"/>
      <c r="DH34" s="265"/>
      <c r="DI34" s="265"/>
      <c r="DJ34" s="265"/>
      <c r="DK34" s="265"/>
      <c r="DL34" s="265"/>
      <c r="DM34" s="265"/>
      <c r="DN34" s="265"/>
      <c r="DO34" s="265"/>
      <c r="DP34" s="265"/>
      <c r="DQ34" s="265"/>
      <c r="DR34" s="265"/>
      <c r="DS34" s="265"/>
      <c r="DT34" s="265"/>
      <c r="DU34" s="265"/>
      <c r="DV34" s="265"/>
      <c r="DW34" s="265"/>
      <c r="DX34" s="265"/>
      <c r="DY34" s="265"/>
      <c r="DZ34" s="265"/>
      <c r="EA34" s="265"/>
      <c r="EB34" s="265"/>
      <c r="EC34" s="265"/>
      <c r="ED34" s="265"/>
      <c r="EE34" s="265"/>
      <c r="EF34" s="265"/>
      <c r="EG34" s="265"/>
      <c r="EH34" s="265"/>
      <c r="EI34" s="265"/>
      <c r="EJ34" s="265"/>
      <c r="EK34" s="265"/>
      <c r="EL34" s="265"/>
      <c r="EM34" s="265"/>
      <c r="EN34" s="265"/>
      <c r="EO34" s="265"/>
      <c r="EP34" s="265"/>
      <c r="EQ34" s="265"/>
      <c r="ER34" s="265"/>
      <c r="ES34" s="265"/>
      <c r="ET34" s="265"/>
      <c r="EU34" s="265"/>
      <c r="EV34" s="265"/>
      <c r="EW34" s="265"/>
      <c r="EX34" s="265"/>
      <c r="EY34" s="265"/>
      <c r="EZ34" s="265"/>
      <c r="FA34" s="265"/>
      <c r="FB34" s="265"/>
      <c r="FC34" s="265"/>
      <c r="FD34" s="265"/>
      <c r="FE34" s="265"/>
      <c r="FF34" s="265"/>
      <c r="FG34" s="265"/>
      <c r="FH34" s="265"/>
      <c r="FI34" s="265"/>
      <c r="FJ34" s="265"/>
      <c r="FK34" s="265"/>
      <c r="FL34" s="265"/>
      <c r="FM34" s="265"/>
      <c r="FN34" s="265"/>
      <c r="FO34" s="265"/>
      <c r="FP34" s="265"/>
      <c r="FQ34" s="265"/>
      <c r="FR34" s="265"/>
      <c r="FS34" s="265"/>
      <c r="FT34" s="265"/>
      <c r="FU34" s="265"/>
      <c r="FV34" s="265"/>
      <c r="FW34" s="265"/>
      <c r="FX34" s="265"/>
      <c r="FY34" s="265"/>
      <c r="FZ34" s="265"/>
      <c r="GA34" s="265"/>
      <c r="GB34" s="265"/>
      <c r="GC34" s="265"/>
      <c r="GD34" s="265"/>
      <c r="GE34" s="265"/>
      <c r="GF34" s="265"/>
      <c r="GG34" s="265"/>
      <c r="GH34" s="265"/>
    </row>
    <row r="35" spans="1:190" s="267" customFormat="1" ht="32.15" customHeight="1" x14ac:dyDescent="0.35">
      <c r="A35" s="265"/>
      <c r="B35" s="289"/>
      <c r="C35" s="390"/>
      <c r="D35" s="390"/>
      <c r="E35" s="311"/>
      <c r="F35" s="311"/>
      <c r="G35" s="311"/>
      <c r="H35" s="311"/>
      <c r="I35" s="311"/>
      <c r="J35" s="311"/>
      <c r="K35" s="311"/>
      <c r="L35" s="290"/>
      <c r="M35" s="266"/>
      <c r="N35" s="291"/>
      <c r="O35" s="292"/>
      <c r="Q35" s="265"/>
      <c r="R35" s="265"/>
      <c r="S35" s="265"/>
      <c r="T35" s="265"/>
      <c r="U35" s="265"/>
      <c r="V35" s="265"/>
      <c r="W35" s="265"/>
      <c r="X35" s="265"/>
      <c r="Y35" s="265"/>
      <c r="Z35" s="265"/>
      <c r="AA35" s="265"/>
      <c r="AB35" s="265"/>
      <c r="AC35" s="265"/>
      <c r="AD35" s="265"/>
      <c r="AE35" s="265"/>
      <c r="AF35" s="265"/>
      <c r="AG35" s="265"/>
      <c r="AH35" s="265"/>
      <c r="AI35" s="265"/>
      <c r="AJ35" s="265"/>
      <c r="AK35" s="265"/>
      <c r="AL35" s="265"/>
      <c r="AM35" s="265"/>
      <c r="AN35" s="265"/>
      <c r="AO35" s="265"/>
      <c r="AP35" s="265"/>
      <c r="AQ35" s="265"/>
      <c r="AR35" s="265"/>
      <c r="AS35" s="265"/>
      <c r="AT35" s="265"/>
      <c r="AU35" s="265"/>
      <c r="AV35" s="265"/>
      <c r="AW35" s="265"/>
      <c r="AX35" s="265"/>
      <c r="AY35" s="265"/>
      <c r="AZ35" s="265"/>
      <c r="BA35" s="265"/>
      <c r="BB35" s="265"/>
      <c r="BC35" s="265"/>
      <c r="BD35" s="265"/>
      <c r="BE35" s="265"/>
      <c r="BF35" s="265"/>
      <c r="BG35" s="265"/>
      <c r="BH35" s="265"/>
      <c r="BI35" s="265"/>
      <c r="BJ35" s="265"/>
      <c r="BK35" s="265"/>
      <c r="BL35" s="265"/>
      <c r="BM35" s="265"/>
      <c r="BN35" s="265"/>
      <c r="BO35" s="265"/>
      <c r="BP35" s="265"/>
      <c r="BQ35" s="265"/>
      <c r="BR35" s="265"/>
      <c r="BS35" s="265"/>
      <c r="BT35" s="265"/>
      <c r="BU35" s="265"/>
      <c r="BV35" s="265"/>
      <c r="BW35" s="265"/>
      <c r="BX35" s="265"/>
      <c r="BY35" s="265"/>
      <c r="BZ35" s="265"/>
      <c r="CA35" s="265"/>
      <c r="CB35" s="265"/>
      <c r="CC35" s="265"/>
      <c r="CD35" s="265"/>
      <c r="CE35" s="265"/>
      <c r="CF35" s="265"/>
      <c r="CG35" s="265"/>
      <c r="CH35" s="265"/>
      <c r="CI35" s="265"/>
      <c r="CJ35" s="265"/>
      <c r="CK35" s="265"/>
      <c r="CL35" s="265"/>
      <c r="CM35" s="265"/>
      <c r="CN35" s="265"/>
      <c r="CO35" s="265"/>
      <c r="CP35" s="265"/>
      <c r="CQ35" s="265"/>
      <c r="CR35" s="265"/>
      <c r="CS35" s="265"/>
      <c r="CT35" s="265"/>
      <c r="CU35" s="265"/>
      <c r="CV35" s="265"/>
      <c r="CW35" s="265"/>
      <c r="CX35" s="265"/>
      <c r="CY35" s="265"/>
      <c r="CZ35" s="265"/>
      <c r="DA35" s="265"/>
      <c r="DB35" s="265"/>
      <c r="DC35" s="265"/>
      <c r="DD35" s="265"/>
      <c r="DE35" s="265"/>
      <c r="DF35" s="265"/>
      <c r="DG35" s="265"/>
      <c r="DH35" s="265"/>
      <c r="DI35" s="265"/>
      <c r="DJ35" s="265"/>
      <c r="DK35" s="265"/>
      <c r="DL35" s="265"/>
      <c r="DM35" s="265"/>
      <c r="DN35" s="265"/>
      <c r="DO35" s="265"/>
      <c r="DP35" s="265"/>
      <c r="DQ35" s="265"/>
      <c r="DR35" s="265"/>
      <c r="DS35" s="265"/>
      <c r="DT35" s="265"/>
      <c r="DU35" s="265"/>
      <c r="DV35" s="265"/>
      <c r="DW35" s="265"/>
      <c r="DX35" s="265"/>
      <c r="DY35" s="265"/>
      <c r="DZ35" s="265"/>
      <c r="EA35" s="265"/>
      <c r="EB35" s="265"/>
      <c r="EC35" s="265"/>
      <c r="ED35" s="265"/>
      <c r="EE35" s="265"/>
      <c r="EF35" s="265"/>
      <c r="EG35" s="265"/>
      <c r="EH35" s="265"/>
      <c r="EI35" s="265"/>
      <c r="EJ35" s="265"/>
      <c r="EK35" s="265"/>
      <c r="EL35" s="265"/>
      <c r="EM35" s="265"/>
      <c r="EN35" s="265"/>
      <c r="EO35" s="265"/>
      <c r="EP35" s="265"/>
      <c r="EQ35" s="265"/>
      <c r="ER35" s="265"/>
      <c r="ES35" s="265"/>
      <c r="ET35" s="265"/>
      <c r="EU35" s="265"/>
      <c r="EV35" s="265"/>
      <c r="EW35" s="265"/>
      <c r="EX35" s="265"/>
      <c r="EY35" s="265"/>
      <c r="EZ35" s="265"/>
      <c r="FA35" s="265"/>
      <c r="FB35" s="265"/>
      <c r="FC35" s="265"/>
      <c r="FD35" s="265"/>
      <c r="FE35" s="265"/>
      <c r="FF35" s="265"/>
      <c r="FG35" s="265"/>
      <c r="FH35" s="265"/>
      <c r="FI35" s="265"/>
      <c r="FJ35" s="265"/>
      <c r="FK35" s="265"/>
      <c r="FL35" s="265"/>
      <c r="FM35" s="265"/>
      <c r="FN35" s="265"/>
      <c r="FO35" s="265"/>
      <c r="FP35" s="265"/>
      <c r="FQ35" s="265"/>
      <c r="FR35" s="265"/>
      <c r="FS35" s="265"/>
      <c r="FT35" s="265"/>
      <c r="FU35" s="265"/>
      <c r="FV35" s="265"/>
      <c r="FW35" s="265"/>
      <c r="FX35" s="265"/>
      <c r="FY35" s="265"/>
      <c r="FZ35" s="265"/>
      <c r="GA35" s="265"/>
      <c r="GB35" s="265"/>
      <c r="GC35" s="265"/>
      <c r="GD35" s="265"/>
      <c r="GE35" s="265"/>
      <c r="GF35" s="265"/>
      <c r="GG35" s="265"/>
      <c r="GH35" s="265"/>
    </row>
    <row r="36" spans="1:190" s="267" customFormat="1" ht="24" customHeight="1" x14ac:dyDescent="0.35">
      <c r="A36" s="265"/>
      <c r="B36" s="289"/>
      <c r="C36" s="311"/>
      <c r="D36" s="311" t="s">
        <v>4</v>
      </c>
      <c r="E36" s="387"/>
      <c r="F36" s="388"/>
      <c r="G36" s="388"/>
      <c r="H36" s="279"/>
      <c r="I36" s="304" t="s">
        <v>0</v>
      </c>
      <c r="J36" s="363">
        <v>0</v>
      </c>
      <c r="K36" s="363"/>
      <c r="L36" s="261">
        <v>0</v>
      </c>
      <c r="M36" s="280"/>
      <c r="N36" s="378">
        <v>0</v>
      </c>
      <c r="O36" s="379"/>
      <c r="Q36" s="265"/>
      <c r="R36" s="265"/>
      <c r="S36" s="265"/>
      <c r="T36" s="265"/>
      <c r="U36" s="265"/>
      <c r="V36" s="265"/>
      <c r="W36" s="265"/>
      <c r="X36" s="265"/>
      <c r="Y36" s="265"/>
      <c r="Z36" s="265"/>
      <c r="AA36" s="265"/>
      <c r="AB36" s="265"/>
      <c r="AC36" s="265"/>
      <c r="AD36" s="265"/>
      <c r="AE36" s="265"/>
      <c r="AF36" s="265"/>
      <c r="AG36" s="265"/>
      <c r="AH36" s="265"/>
      <c r="AI36" s="265"/>
      <c r="AJ36" s="265"/>
      <c r="AK36" s="265"/>
      <c r="AL36" s="265"/>
      <c r="AM36" s="265"/>
      <c r="AN36" s="265"/>
      <c r="AO36" s="265"/>
      <c r="AP36" s="265"/>
      <c r="AQ36" s="265"/>
      <c r="AR36" s="265"/>
      <c r="AS36" s="265"/>
      <c r="AT36" s="265"/>
      <c r="AU36" s="265"/>
      <c r="AV36" s="265"/>
      <c r="AW36" s="265"/>
      <c r="AX36" s="265"/>
      <c r="AY36" s="265"/>
      <c r="AZ36" s="265"/>
      <c r="BA36" s="265"/>
      <c r="BB36" s="265"/>
      <c r="BC36" s="265"/>
      <c r="BD36" s="265"/>
      <c r="BE36" s="265"/>
      <c r="BF36" s="265"/>
      <c r="BG36" s="265"/>
      <c r="BH36" s="265"/>
      <c r="BI36" s="265"/>
      <c r="BJ36" s="265"/>
      <c r="BK36" s="265"/>
      <c r="BL36" s="265"/>
      <c r="BM36" s="265"/>
      <c r="BN36" s="265"/>
      <c r="BO36" s="265"/>
      <c r="BP36" s="265"/>
      <c r="BQ36" s="265"/>
      <c r="BR36" s="265"/>
      <c r="BS36" s="265"/>
      <c r="BT36" s="265"/>
      <c r="BU36" s="265"/>
      <c r="BV36" s="265"/>
      <c r="BW36" s="265"/>
      <c r="BX36" s="265"/>
      <c r="BY36" s="265"/>
      <c r="BZ36" s="265"/>
      <c r="CA36" s="265"/>
      <c r="CB36" s="265"/>
      <c r="CC36" s="265"/>
      <c r="CD36" s="265"/>
      <c r="CE36" s="265"/>
      <c r="CF36" s="265"/>
      <c r="CG36" s="265"/>
      <c r="CH36" s="265"/>
      <c r="CI36" s="265"/>
      <c r="CJ36" s="265"/>
      <c r="CK36" s="265"/>
      <c r="CL36" s="265"/>
      <c r="CM36" s="265"/>
      <c r="CN36" s="265"/>
      <c r="CO36" s="265"/>
      <c r="CP36" s="265"/>
      <c r="CQ36" s="265"/>
      <c r="CR36" s="265"/>
      <c r="CS36" s="265"/>
      <c r="CT36" s="265"/>
      <c r="CU36" s="265"/>
      <c r="CV36" s="265"/>
      <c r="CW36" s="265"/>
      <c r="CX36" s="265"/>
      <c r="CY36" s="265"/>
      <c r="CZ36" s="265"/>
      <c r="DA36" s="265"/>
      <c r="DB36" s="265"/>
      <c r="DC36" s="265"/>
      <c r="DD36" s="265"/>
      <c r="DE36" s="265"/>
      <c r="DF36" s="265"/>
      <c r="DG36" s="265"/>
      <c r="DH36" s="265"/>
      <c r="DI36" s="265"/>
      <c r="DJ36" s="265"/>
      <c r="DK36" s="265"/>
      <c r="DL36" s="265"/>
      <c r="DM36" s="265"/>
      <c r="DN36" s="265"/>
      <c r="DO36" s="265"/>
      <c r="DP36" s="265"/>
      <c r="DQ36" s="265"/>
      <c r="DR36" s="265"/>
      <c r="DS36" s="265"/>
      <c r="DT36" s="265"/>
      <c r="DU36" s="265"/>
      <c r="DV36" s="265"/>
      <c r="DW36" s="265"/>
      <c r="DX36" s="265"/>
      <c r="DY36" s="265"/>
      <c r="DZ36" s="265"/>
      <c r="EA36" s="265"/>
      <c r="EB36" s="265"/>
      <c r="EC36" s="265"/>
      <c r="ED36" s="265"/>
      <c r="EE36" s="265"/>
      <c r="EF36" s="265"/>
      <c r="EG36" s="265"/>
      <c r="EH36" s="265"/>
      <c r="EI36" s="265"/>
      <c r="EJ36" s="265"/>
      <c r="EK36" s="265"/>
      <c r="EL36" s="265"/>
      <c r="EM36" s="265"/>
      <c r="EN36" s="265"/>
      <c r="EO36" s="265"/>
      <c r="EP36" s="265"/>
      <c r="EQ36" s="265"/>
      <c r="ER36" s="265"/>
      <c r="ES36" s="265"/>
      <c r="ET36" s="265"/>
      <c r="EU36" s="265"/>
      <c r="EV36" s="265"/>
      <c r="EW36" s="265"/>
      <c r="EX36" s="265"/>
      <c r="EY36" s="265"/>
      <c r="EZ36" s="265"/>
      <c r="FA36" s="265"/>
      <c r="FB36" s="265"/>
      <c r="FC36" s="265"/>
      <c r="FD36" s="265"/>
      <c r="FE36" s="265"/>
      <c r="FF36" s="265"/>
      <c r="FG36" s="265"/>
      <c r="FH36" s="265"/>
      <c r="FI36" s="265"/>
      <c r="FJ36" s="265"/>
      <c r="FK36" s="265"/>
      <c r="FL36" s="265"/>
      <c r="FM36" s="265"/>
      <c r="FN36" s="265"/>
      <c r="FO36" s="265"/>
      <c r="FP36" s="265"/>
      <c r="FQ36" s="265"/>
      <c r="FR36" s="265"/>
      <c r="FS36" s="265"/>
      <c r="FT36" s="265"/>
      <c r="FU36" s="265"/>
      <c r="FV36" s="265"/>
      <c r="FW36" s="265"/>
      <c r="FX36" s="265"/>
      <c r="FY36" s="265"/>
      <c r="FZ36" s="265"/>
      <c r="GA36" s="265"/>
      <c r="GB36" s="265"/>
      <c r="GC36" s="265"/>
      <c r="GD36" s="265"/>
      <c r="GE36" s="265"/>
      <c r="GF36" s="265"/>
      <c r="GG36" s="265"/>
      <c r="GH36" s="265"/>
    </row>
    <row r="37" spans="1:190" s="267" customFormat="1" ht="32.5" customHeight="1" x14ac:dyDescent="0.35">
      <c r="A37" s="265"/>
      <c r="B37" s="289"/>
      <c r="C37" s="311"/>
      <c r="D37" s="311"/>
      <c r="E37" s="311"/>
      <c r="F37" s="311"/>
      <c r="G37" s="311"/>
      <c r="H37" s="293"/>
      <c r="I37" s="311"/>
      <c r="J37" s="311"/>
      <c r="K37" s="311"/>
      <c r="L37" s="290"/>
      <c r="M37" s="266"/>
      <c r="N37" s="291"/>
      <c r="O37" s="292"/>
      <c r="Q37" s="265"/>
      <c r="R37" s="265"/>
      <c r="S37" s="265"/>
      <c r="T37" s="265"/>
      <c r="U37" s="265"/>
      <c r="V37" s="265"/>
      <c r="W37" s="265"/>
      <c r="X37" s="265"/>
      <c r="Y37" s="265"/>
      <c r="Z37" s="265"/>
      <c r="AA37" s="265"/>
      <c r="AB37" s="265"/>
      <c r="AC37" s="265"/>
      <c r="AD37" s="265"/>
      <c r="AE37" s="265"/>
      <c r="AF37" s="265"/>
      <c r="AG37" s="265"/>
      <c r="AH37" s="265"/>
      <c r="AI37" s="265"/>
      <c r="AJ37" s="265"/>
      <c r="AK37" s="265"/>
      <c r="AL37" s="265"/>
      <c r="AM37" s="265"/>
      <c r="AN37" s="265"/>
      <c r="AO37" s="265"/>
      <c r="AP37" s="265"/>
      <c r="AQ37" s="265"/>
      <c r="AR37" s="265"/>
      <c r="AS37" s="265"/>
      <c r="AT37" s="265"/>
      <c r="AU37" s="265"/>
      <c r="AV37" s="265"/>
      <c r="AW37" s="265"/>
      <c r="AX37" s="265"/>
      <c r="AY37" s="265"/>
      <c r="AZ37" s="265"/>
      <c r="BA37" s="265"/>
      <c r="BB37" s="265"/>
      <c r="BC37" s="265"/>
      <c r="BD37" s="265"/>
      <c r="BE37" s="265"/>
      <c r="BF37" s="265"/>
      <c r="BG37" s="265"/>
      <c r="BH37" s="265"/>
      <c r="BI37" s="265"/>
      <c r="BJ37" s="265"/>
      <c r="BK37" s="265"/>
      <c r="BL37" s="265"/>
      <c r="BM37" s="265"/>
      <c r="BN37" s="265"/>
      <c r="BO37" s="265"/>
      <c r="BP37" s="265"/>
      <c r="BQ37" s="265"/>
      <c r="BR37" s="265"/>
      <c r="BS37" s="265"/>
      <c r="BT37" s="265"/>
      <c r="BU37" s="265"/>
      <c r="BV37" s="265"/>
      <c r="BW37" s="265"/>
      <c r="BX37" s="265"/>
      <c r="BY37" s="265"/>
      <c r="BZ37" s="265"/>
      <c r="CA37" s="265"/>
      <c r="CB37" s="265"/>
      <c r="CC37" s="265"/>
      <c r="CD37" s="265"/>
      <c r="CE37" s="265"/>
      <c r="CF37" s="265"/>
      <c r="CG37" s="265"/>
      <c r="CH37" s="265"/>
      <c r="CI37" s="265"/>
      <c r="CJ37" s="265"/>
      <c r="CK37" s="265"/>
      <c r="CL37" s="265"/>
      <c r="CM37" s="265"/>
      <c r="CN37" s="265"/>
      <c r="CO37" s="265"/>
      <c r="CP37" s="265"/>
      <c r="CQ37" s="265"/>
      <c r="CR37" s="265"/>
      <c r="CS37" s="265"/>
      <c r="CT37" s="265"/>
      <c r="CU37" s="265"/>
      <c r="CV37" s="265"/>
      <c r="CW37" s="265"/>
      <c r="CX37" s="265"/>
      <c r="CY37" s="265"/>
      <c r="CZ37" s="265"/>
      <c r="DA37" s="265"/>
      <c r="DB37" s="265"/>
      <c r="DC37" s="265"/>
      <c r="DD37" s="265"/>
      <c r="DE37" s="265"/>
      <c r="DF37" s="265"/>
      <c r="DG37" s="265"/>
      <c r="DH37" s="265"/>
      <c r="DI37" s="265"/>
      <c r="DJ37" s="265"/>
      <c r="DK37" s="265"/>
      <c r="DL37" s="265"/>
      <c r="DM37" s="265"/>
      <c r="DN37" s="265"/>
      <c r="DO37" s="265"/>
      <c r="DP37" s="265"/>
      <c r="DQ37" s="265"/>
      <c r="DR37" s="265"/>
      <c r="DS37" s="265"/>
      <c r="DT37" s="265"/>
      <c r="DU37" s="265"/>
      <c r="DV37" s="265"/>
      <c r="DW37" s="265"/>
      <c r="DX37" s="265"/>
      <c r="DY37" s="265"/>
      <c r="DZ37" s="265"/>
      <c r="EA37" s="265"/>
      <c r="EB37" s="265"/>
      <c r="EC37" s="265"/>
      <c r="ED37" s="265"/>
      <c r="EE37" s="265"/>
      <c r="EF37" s="265"/>
      <c r="EG37" s="265"/>
      <c r="EH37" s="265"/>
      <c r="EI37" s="265"/>
      <c r="EJ37" s="265"/>
      <c r="EK37" s="265"/>
      <c r="EL37" s="265"/>
      <c r="EM37" s="265"/>
      <c r="EN37" s="265"/>
      <c r="EO37" s="265"/>
      <c r="EP37" s="265"/>
      <c r="EQ37" s="265"/>
      <c r="ER37" s="265"/>
      <c r="ES37" s="265"/>
      <c r="ET37" s="265"/>
      <c r="EU37" s="265"/>
      <c r="EV37" s="265"/>
      <c r="EW37" s="265"/>
      <c r="EX37" s="265"/>
      <c r="EY37" s="265"/>
      <c r="EZ37" s="265"/>
      <c r="FA37" s="265"/>
      <c r="FB37" s="265"/>
      <c r="FC37" s="265"/>
      <c r="FD37" s="265"/>
      <c r="FE37" s="265"/>
      <c r="FF37" s="265"/>
      <c r="FG37" s="265"/>
      <c r="FH37" s="265"/>
      <c r="FI37" s="265"/>
      <c r="FJ37" s="265"/>
      <c r="FK37" s="265"/>
      <c r="FL37" s="265"/>
      <c r="FM37" s="265"/>
      <c r="FN37" s="265"/>
      <c r="FO37" s="265"/>
      <c r="FP37" s="265"/>
      <c r="FQ37" s="265"/>
      <c r="FR37" s="265"/>
      <c r="FS37" s="265"/>
      <c r="FT37" s="265"/>
      <c r="FU37" s="265"/>
      <c r="FV37" s="265"/>
      <c r="FW37" s="265"/>
      <c r="FX37" s="265"/>
      <c r="FY37" s="265"/>
      <c r="FZ37" s="265"/>
      <c r="GA37" s="265"/>
      <c r="GB37" s="265"/>
      <c r="GC37" s="265"/>
      <c r="GD37" s="265"/>
      <c r="GE37" s="265"/>
      <c r="GF37" s="265"/>
      <c r="GG37" s="265"/>
      <c r="GH37" s="265"/>
    </row>
    <row r="38" spans="1:190" ht="29.5" hidden="1" customHeight="1" x14ac:dyDescent="0.35">
      <c r="B38" s="294"/>
      <c r="C38" s="295"/>
      <c r="D38" s="295"/>
      <c r="E38" s="295"/>
      <c r="F38" s="295"/>
      <c r="G38" s="295"/>
      <c r="H38" s="295"/>
      <c r="I38" s="295"/>
      <c r="J38" s="295"/>
      <c r="K38" s="295"/>
      <c r="L38" s="296"/>
      <c r="N38" s="291"/>
      <c r="O38" s="292"/>
    </row>
    <row r="39" spans="1:190" ht="28" customHeight="1" thickBot="1" x14ac:dyDescent="0.4">
      <c r="B39" s="297"/>
      <c r="C39" s="282"/>
      <c r="D39" s="282"/>
      <c r="E39" s="282"/>
      <c r="F39" s="282"/>
      <c r="G39" s="282"/>
      <c r="H39" s="282"/>
      <c r="I39" s="298" t="s">
        <v>1</v>
      </c>
      <c r="J39" s="391">
        <v>0</v>
      </c>
      <c r="K39" s="391"/>
      <c r="L39" s="262">
        <v>0</v>
      </c>
      <c r="N39" s="392">
        <v>0</v>
      </c>
      <c r="O39" s="393"/>
      <c r="R39" s="265" t="s">
        <v>0</v>
      </c>
    </row>
    <row r="40" spans="1:190" ht="15" thickBot="1" x14ac:dyDescent="0.4">
      <c r="K40" s="299"/>
    </row>
    <row r="41" spans="1:190" s="267" customFormat="1" ht="45" customHeight="1" x14ac:dyDescent="0.35">
      <c r="A41" s="265"/>
      <c r="B41" s="339" t="s">
        <v>84</v>
      </c>
      <c r="C41" s="340"/>
      <c r="D41" s="340"/>
      <c r="E41" s="359" t="s">
        <v>85</v>
      </c>
      <c r="F41" s="359"/>
      <c r="G41" s="359"/>
      <c r="H41" s="359"/>
      <c r="I41" s="359" t="s">
        <v>86</v>
      </c>
      <c r="J41" s="359"/>
      <c r="K41" s="359"/>
      <c r="L41" s="274" t="s">
        <v>87</v>
      </c>
      <c r="M41" s="266"/>
      <c r="N41" s="287"/>
      <c r="O41" s="287"/>
      <c r="P41" s="287"/>
      <c r="Q41" s="265"/>
      <c r="R41" s="265"/>
      <c r="S41" s="265"/>
      <c r="T41" s="265"/>
      <c r="U41" s="265"/>
      <c r="V41" s="265"/>
      <c r="W41" s="265"/>
      <c r="X41" s="265"/>
      <c r="Y41" s="265"/>
      <c r="Z41" s="265"/>
      <c r="AA41" s="265"/>
      <c r="AB41" s="265"/>
      <c r="AC41" s="265"/>
      <c r="AD41" s="265"/>
      <c r="AE41" s="265"/>
      <c r="AF41" s="265"/>
      <c r="AG41" s="265"/>
      <c r="AH41" s="265"/>
      <c r="AI41" s="265"/>
      <c r="AJ41" s="265"/>
      <c r="AK41" s="265"/>
      <c r="AL41" s="265"/>
      <c r="AM41" s="265"/>
      <c r="AN41" s="265"/>
      <c r="AO41" s="265"/>
      <c r="AP41" s="265"/>
      <c r="AQ41" s="265"/>
      <c r="AR41" s="265"/>
      <c r="AS41" s="265"/>
      <c r="AT41" s="265"/>
      <c r="AU41" s="265"/>
      <c r="AV41" s="265"/>
      <c r="AW41" s="265"/>
      <c r="AX41" s="265"/>
      <c r="AY41" s="265"/>
      <c r="AZ41" s="265"/>
      <c r="BA41" s="265"/>
      <c r="BB41" s="265"/>
      <c r="BC41" s="265"/>
      <c r="BD41" s="265"/>
      <c r="BE41" s="265"/>
      <c r="BF41" s="265"/>
      <c r="BG41" s="265"/>
      <c r="BH41" s="265"/>
      <c r="BI41" s="265"/>
      <c r="BJ41" s="265"/>
      <c r="BK41" s="265"/>
      <c r="BL41" s="265"/>
      <c r="BM41" s="265"/>
      <c r="BN41" s="265"/>
      <c r="BO41" s="265"/>
      <c r="BP41" s="265"/>
      <c r="BQ41" s="265"/>
      <c r="BR41" s="265"/>
      <c r="BS41" s="265"/>
      <c r="BT41" s="265"/>
      <c r="BU41" s="265"/>
      <c r="BV41" s="265"/>
      <c r="BW41" s="265"/>
      <c r="BX41" s="265"/>
      <c r="BY41" s="265"/>
      <c r="BZ41" s="265"/>
      <c r="CA41" s="265"/>
      <c r="CB41" s="265"/>
      <c r="CC41" s="265"/>
      <c r="CD41" s="265"/>
      <c r="CE41" s="265"/>
      <c r="CF41" s="265"/>
      <c r="CG41" s="265"/>
      <c r="CH41" s="265"/>
      <c r="CI41" s="265"/>
      <c r="CJ41" s="265"/>
      <c r="CK41" s="265"/>
      <c r="CL41" s="265"/>
      <c r="CM41" s="265"/>
      <c r="CN41" s="265"/>
      <c r="CO41" s="265"/>
      <c r="CP41" s="265"/>
      <c r="CQ41" s="265"/>
      <c r="CR41" s="265"/>
      <c r="CS41" s="265"/>
      <c r="CT41" s="265"/>
      <c r="CU41" s="265"/>
      <c r="CV41" s="265"/>
      <c r="CW41" s="265"/>
      <c r="CX41" s="265"/>
      <c r="CY41" s="265"/>
      <c r="CZ41" s="265"/>
      <c r="DA41" s="265"/>
      <c r="DB41" s="265"/>
      <c r="DC41" s="265"/>
      <c r="DD41" s="265"/>
      <c r="DE41" s="265"/>
      <c r="DF41" s="265"/>
      <c r="DG41" s="265"/>
      <c r="DH41" s="265"/>
      <c r="DI41" s="265"/>
      <c r="DJ41" s="265"/>
      <c r="DK41" s="265"/>
      <c r="DL41" s="265"/>
      <c r="DM41" s="265"/>
      <c r="DN41" s="265"/>
      <c r="DO41" s="265"/>
      <c r="DP41" s="265"/>
      <c r="DQ41" s="265"/>
      <c r="DR41" s="265"/>
      <c r="DS41" s="265"/>
      <c r="DT41" s="265"/>
      <c r="DU41" s="265"/>
      <c r="DV41" s="265"/>
      <c r="DW41" s="265"/>
      <c r="DX41" s="265"/>
      <c r="DY41" s="265"/>
      <c r="DZ41" s="265"/>
      <c r="EA41" s="265"/>
      <c r="EB41" s="265"/>
      <c r="EC41" s="265"/>
      <c r="ED41" s="265"/>
      <c r="EE41" s="265"/>
      <c r="EF41" s="265"/>
      <c r="EG41" s="265"/>
      <c r="EH41" s="265"/>
      <c r="EI41" s="265"/>
      <c r="EJ41" s="265"/>
      <c r="EK41" s="265"/>
      <c r="EL41" s="265"/>
      <c r="EM41" s="265"/>
      <c r="EN41" s="265"/>
      <c r="EO41" s="265"/>
      <c r="EP41" s="265"/>
      <c r="EQ41" s="265"/>
      <c r="ER41" s="265"/>
      <c r="ES41" s="265"/>
      <c r="ET41" s="265"/>
      <c r="EU41" s="265"/>
      <c r="EV41" s="265"/>
      <c r="EW41" s="265"/>
      <c r="EX41" s="265"/>
      <c r="EY41" s="265"/>
      <c r="EZ41" s="265"/>
      <c r="FA41" s="265"/>
      <c r="FB41" s="265"/>
      <c r="FC41" s="265"/>
      <c r="FD41" s="265"/>
      <c r="FE41" s="265"/>
      <c r="FF41" s="265"/>
      <c r="FG41" s="265"/>
      <c r="FH41" s="265"/>
      <c r="FI41" s="265"/>
      <c r="FJ41" s="265"/>
      <c r="FK41" s="265"/>
      <c r="FL41" s="265"/>
      <c r="FM41" s="265"/>
      <c r="FN41" s="265"/>
      <c r="FO41" s="265"/>
      <c r="FP41" s="265"/>
      <c r="FQ41" s="265"/>
      <c r="FR41" s="265"/>
      <c r="FS41" s="265"/>
      <c r="FT41" s="265"/>
      <c r="FU41" s="265"/>
      <c r="FV41" s="265"/>
      <c r="FW41" s="265"/>
      <c r="FX41" s="265"/>
      <c r="FY41" s="265"/>
      <c r="FZ41" s="265"/>
      <c r="GA41" s="265"/>
      <c r="GB41" s="265"/>
      <c r="GC41" s="265"/>
      <c r="GD41" s="265"/>
      <c r="GE41" s="265"/>
      <c r="GF41" s="265"/>
      <c r="GG41" s="265"/>
      <c r="GH41" s="265"/>
    </row>
    <row r="42" spans="1:190" s="267" customFormat="1" ht="21" hidden="1" customHeight="1" x14ac:dyDescent="0.35">
      <c r="A42" s="265"/>
      <c r="B42" s="341"/>
      <c r="C42" s="342"/>
      <c r="D42" s="342"/>
      <c r="E42" s="394" t="s">
        <v>88</v>
      </c>
      <c r="F42" s="394"/>
      <c r="G42" s="394"/>
      <c r="H42" s="394"/>
      <c r="I42" s="348" t="s">
        <v>89</v>
      </c>
      <c r="J42" s="348"/>
      <c r="K42" s="348"/>
      <c r="L42" s="350" t="s">
        <v>66</v>
      </c>
      <c r="M42" s="266"/>
      <c r="N42" s="287" t="s">
        <v>5</v>
      </c>
      <c r="O42" s="287"/>
      <c r="P42" s="287"/>
      <c r="Q42" s="265"/>
      <c r="R42" s="265"/>
      <c r="S42" s="265"/>
      <c r="T42" s="265"/>
      <c r="U42" s="265"/>
      <c r="V42" s="265"/>
      <c r="W42" s="265"/>
      <c r="X42" s="265"/>
      <c r="Y42" s="265"/>
      <c r="Z42" s="265"/>
      <c r="AA42" s="265"/>
      <c r="AB42" s="265"/>
      <c r="AC42" s="265"/>
      <c r="AD42" s="265"/>
      <c r="AE42" s="265"/>
      <c r="AF42" s="265"/>
      <c r="AG42" s="265"/>
      <c r="AH42" s="265"/>
      <c r="AI42" s="265"/>
      <c r="AJ42" s="265"/>
      <c r="AK42" s="265"/>
      <c r="AL42" s="265"/>
      <c r="AM42" s="265"/>
      <c r="AN42" s="265"/>
      <c r="AO42" s="265"/>
      <c r="AP42" s="265"/>
      <c r="AQ42" s="265"/>
      <c r="AR42" s="265"/>
      <c r="AS42" s="265"/>
      <c r="AT42" s="265"/>
      <c r="AU42" s="265"/>
      <c r="AV42" s="265"/>
      <c r="AW42" s="265"/>
      <c r="AX42" s="265"/>
      <c r="AY42" s="265"/>
      <c r="AZ42" s="265"/>
      <c r="BA42" s="265"/>
      <c r="BB42" s="265"/>
      <c r="BC42" s="265"/>
      <c r="BD42" s="265"/>
      <c r="BE42" s="265"/>
      <c r="BF42" s="265"/>
      <c r="BG42" s="265"/>
      <c r="BH42" s="265"/>
      <c r="BI42" s="265"/>
      <c r="BJ42" s="265"/>
      <c r="BK42" s="265"/>
      <c r="BL42" s="265"/>
      <c r="BM42" s="265"/>
      <c r="BN42" s="265"/>
      <c r="BO42" s="265"/>
      <c r="BP42" s="265"/>
      <c r="BQ42" s="265"/>
      <c r="BR42" s="265"/>
      <c r="BS42" s="265"/>
      <c r="BT42" s="265"/>
      <c r="BU42" s="265"/>
      <c r="BV42" s="265"/>
      <c r="BW42" s="265"/>
      <c r="BX42" s="265"/>
      <c r="BY42" s="265"/>
      <c r="BZ42" s="265"/>
      <c r="CA42" s="265"/>
      <c r="CB42" s="265"/>
      <c r="CC42" s="265"/>
      <c r="CD42" s="265"/>
      <c r="CE42" s="265"/>
      <c r="CF42" s="265"/>
      <c r="CG42" s="265"/>
      <c r="CH42" s="265"/>
      <c r="CI42" s="265"/>
      <c r="CJ42" s="265"/>
      <c r="CK42" s="265"/>
      <c r="CL42" s="265"/>
      <c r="CM42" s="265"/>
      <c r="CN42" s="265"/>
      <c r="CO42" s="265"/>
      <c r="CP42" s="265"/>
      <c r="CQ42" s="265"/>
      <c r="CR42" s="265"/>
      <c r="CS42" s="265"/>
      <c r="CT42" s="265"/>
      <c r="CU42" s="265"/>
      <c r="CV42" s="265"/>
      <c r="CW42" s="265"/>
      <c r="CX42" s="265"/>
      <c r="CY42" s="265"/>
      <c r="CZ42" s="265"/>
      <c r="DA42" s="265"/>
      <c r="DB42" s="265"/>
      <c r="DC42" s="265"/>
      <c r="DD42" s="265"/>
      <c r="DE42" s="265"/>
      <c r="DF42" s="265"/>
      <c r="DG42" s="265"/>
      <c r="DH42" s="265"/>
      <c r="DI42" s="265"/>
      <c r="DJ42" s="265"/>
      <c r="DK42" s="265"/>
      <c r="DL42" s="265"/>
      <c r="DM42" s="265"/>
      <c r="DN42" s="265"/>
      <c r="DO42" s="265"/>
      <c r="DP42" s="265"/>
      <c r="DQ42" s="265"/>
      <c r="DR42" s="265"/>
      <c r="DS42" s="265"/>
      <c r="DT42" s="265"/>
      <c r="DU42" s="265"/>
      <c r="DV42" s="265"/>
      <c r="DW42" s="265"/>
      <c r="DX42" s="265"/>
      <c r="DY42" s="265"/>
      <c r="DZ42" s="265"/>
      <c r="EA42" s="265"/>
      <c r="EB42" s="265"/>
      <c r="EC42" s="265"/>
      <c r="ED42" s="265"/>
      <c r="EE42" s="265"/>
      <c r="EF42" s="265"/>
      <c r="EG42" s="265"/>
      <c r="EH42" s="265"/>
      <c r="EI42" s="265"/>
      <c r="EJ42" s="265"/>
      <c r="EK42" s="265"/>
      <c r="EL42" s="265"/>
      <c r="EM42" s="265"/>
      <c r="EN42" s="265"/>
      <c r="EO42" s="265"/>
      <c r="EP42" s="265"/>
      <c r="EQ42" s="265"/>
      <c r="ER42" s="265"/>
      <c r="ES42" s="265"/>
      <c r="ET42" s="265"/>
      <c r="EU42" s="265"/>
      <c r="EV42" s="265"/>
      <c r="EW42" s="265"/>
      <c r="EX42" s="265"/>
      <c r="EY42" s="265"/>
      <c r="EZ42" s="265"/>
      <c r="FA42" s="265"/>
      <c r="FB42" s="265"/>
      <c r="FC42" s="265"/>
      <c r="FD42" s="265"/>
      <c r="FE42" s="265"/>
      <c r="FF42" s="265"/>
      <c r="FG42" s="265"/>
      <c r="FH42" s="265"/>
      <c r="FI42" s="265"/>
      <c r="FJ42" s="265"/>
      <c r="FK42" s="265"/>
      <c r="FL42" s="265"/>
      <c r="FM42" s="265"/>
      <c r="FN42" s="265"/>
      <c r="FO42" s="265"/>
      <c r="FP42" s="265"/>
      <c r="FQ42" s="265"/>
      <c r="FR42" s="265"/>
      <c r="FS42" s="265"/>
      <c r="FT42" s="265"/>
      <c r="FU42" s="265"/>
      <c r="FV42" s="265"/>
      <c r="FW42" s="265"/>
      <c r="FX42" s="265"/>
      <c r="FY42" s="265"/>
      <c r="FZ42" s="265"/>
      <c r="GA42" s="265"/>
      <c r="GB42" s="265"/>
      <c r="GC42" s="265"/>
      <c r="GD42" s="265"/>
      <c r="GE42" s="265"/>
      <c r="GF42" s="265"/>
      <c r="GG42" s="265"/>
      <c r="GH42" s="265"/>
    </row>
    <row r="43" spans="1:190" s="267" customFormat="1" ht="18" hidden="1" customHeight="1" x14ac:dyDescent="0.35">
      <c r="A43" s="265"/>
      <c r="B43" s="341"/>
      <c r="C43" s="342"/>
      <c r="D43" s="342"/>
      <c r="E43" s="394"/>
      <c r="F43" s="394"/>
      <c r="G43" s="394"/>
      <c r="H43" s="394"/>
      <c r="I43" s="348"/>
      <c r="J43" s="348"/>
      <c r="K43" s="348"/>
      <c r="L43" s="350"/>
      <c r="M43" s="266"/>
      <c r="N43" s="287"/>
      <c r="O43" s="287"/>
      <c r="P43" s="287"/>
      <c r="Q43" s="265"/>
      <c r="R43" s="265"/>
      <c r="S43" s="265"/>
      <c r="T43" s="265"/>
      <c r="U43" s="265"/>
      <c r="V43" s="265"/>
      <c r="W43" s="265"/>
      <c r="X43" s="265"/>
      <c r="Y43" s="265"/>
      <c r="Z43" s="265"/>
      <c r="AA43" s="265"/>
      <c r="AB43" s="265"/>
      <c r="AC43" s="265"/>
      <c r="AD43" s="265"/>
      <c r="AE43" s="265"/>
      <c r="AF43" s="265"/>
      <c r="AG43" s="265"/>
      <c r="AH43" s="265"/>
      <c r="AI43" s="265"/>
      <c r="AJ43" s="265"/>
      <c r="AK43" s="265"/>
      <c r="AL43" s="265"/>
      <c r="AM43" s="265"/>
      <c r="AN43" s="265"/>
      <c r="AO43" s="265"/>
      <c r="AP43" s="265"/>
      <c r="AQ43" s="265"/>
      <c r="AR43" s="265"/>
      <c r="AS43" s="265"/>
      <c r="AT43" s="265"/>
      <c r="AU43" s="265"/>
      <c r="AV43" s="265"/>
      <c r="AW43" s="265"/>
      <c r="AX43" s="265"/>
      <c r="AY43" s="265"/>
      <c r="AZ43" s="265"/>
      <c r="BA43" s="265"/>
      <c r="BB43" s="265"/>
      <c r="BC43" s="265"/>
      <c r="BD43" s="265"/>
      <c r="BE43" s="265"/>
      <c r="BF43" s="265"/>
      <c r="BG43" s="265"/>
      <c r="BH43" s="265"/>
      <c r="BI43" s="265"/>
      <c r="BJ43" s="265"/>
      <c r="BK43" s="265"/>
      <c r="BL43" s="265"/>
      <c r="BM43" s="265"/>
      <c r="BN43" s="265"/>
      <c r="BO43" s="265"/>
      <c r="BP43" s="265"/>
      <c r="BQ43" s="265"/>
      <c r="BR43" s="265"/>
      <c r="BS43" s="265"/>
      <c r="BT43" s="265"/>
      <c r="BU43" s="265"/>
      <c r="BV43" s="265"/>
      <c r="BW43" s="265"/>
      <c r="BX43" s="265"/>
      <c r="BY43" s="265"/>
      <c r="BZ43" s="265"/>
      <c r="CA43" s="265"/>
      <c r="CB43" s="265"/>
      <c r="CC43" s="265"/>
      <c r="CD43" s="265"/>
      <c r="CE43" s="265"/>
      <c r="CF43" s="265"/>
      <c r="CG43" s="265"/>
      <c r="CH43" s="265"/>
      <c r="CI43" s="265"/>
      <c r="CJ43" s="265"/>
      <c r="CK43" s="265"/>
      <c r="CL43" s="265"/>
      <c r="CM43" s="265"/>
      <c r="CN43" s="265"/>
      <c r="CO43" s="265"/>
      <c r="CP43" s="265"/>
      <c r="CQ43" s="265"/>
      <c r="CR43" s="265"/>
      <c r="CS43" s="265"/>
      <c r="CT43" s="265"/>
      <c r="CU43" s="265"/>
      <c r="CV43" s="265"/>
      <c r="CW43" s="265"/>
      <c r="CX43" s="265"/>
      <c r="CY43" s="265"/>
      <c r="CZ43" s="265"/>
      <c r="DA43" s="265"/>
      <c r="DB43" s="265"/>
      <c r="DC43" s="265"/>
      <c r="DD43" s="265"/>
      <c r="DE43" s="265"/>
      <c r="DF43" s="265"/>
      <c r="DG43" s="265"/>
      <c r="DH43" s="265"/>
      <c r="DI43" s="265"/>
      <c r="DJ43" s="265"/>
      <c r="DK43" s="265"/>
      <c r="DL43" s="265"/>
      <c r="DM43" s="265"/>
      <c r="DN43" s="265"/>
      <c r="DO43" s="265"/>
      <c r="DP43" s="265"/>
      <c r="DQ43" s="265"/>
      <c r="DR43" s="265"/>
      <c r="DS43" s="265"/>
      <c r="DT43" s="265"/>
      <c r="DU43" s="265"/>
      <c r="DV43" s="265"/>
      <c r="DW43" s="265"/>
      <c r="DX43" s="265"/>
      <c r="DY43" s="265"/>
      <c r="DZ43" s="265"/>
      <c r="EA43" s="265"/>
      <c r="EB43" s="265"/>
      <c r="EC43" s="265"/>
      <c r="ED43" s="265"/>
      <c r="EE43" s="265"/>
      <c r="EF43" s="265"/>
      <c r="EG43" s="265"/>
      <c r="EH43" s="265"/>
      <c r="EI43" s="265"/>
      <c r="EJ43" s="265"/>
      <c r="EK43" s="265"/>
      <c r="EL43" s="265"/>
      <c r="EM43" s="265"/>
      <c r="EN43" s="265"/>
      <c r="EO43" s="265"/>
      <c r="EP43" s="265"/>
      <c r="EQ43" s="265"/>
      <c r="ER43" s="265"/>
      <c r="ES43" s="265"/>
      <c r="ET43" s="265"/>
      <c r="EU43" s="265"/>
      <c r="EV43" s="265"/>
      <c r="EW43" s="265"/>
      <c r="EX43" s="265"/>
      <c r="EY43" s="265"/>
      <c r="EZ43" s="265"/>
      <c r="FA43" s="265"/>
      <c r="FB43" s="265"/>
      <c r="FC43" s="265"/>
      <c r="FD43" s="265"/>
      <c r="FE43" s="265"/>
      <c r="FF43" s="265"/>
      <c r="FG43" s="265"/>
      <c r="FH43" s="265"/>
      <c r="FI43" s="265"/>
      <c r="FJ43" s="265"/>
      <c r="FK43" s="265"/>
      <c r="FL43" s="265"/>
      <c r="FM43" s="265"/>
      <c r="FN43" s="265"/>
      <c r="FO43" s="265"/>
      <c r="FP43" s="265"/>
      <c r="FQ43" s="265"/>
      <c r="FR43" s="265"/>
      <c r="FS43" s="265"/>
      <c r="FT43" s="265"/>
      <c r="FU43" s="265"/>
      <c r="FV43" s="265"/>
      <c r="FW43" s="265"/>
      <c r="FX43" s="265"/>
      <c r="FY43" s="265"/>
      <c r="FZ43" s="265"/>
      <c r="GA43" s="265"/>
      <c r="GB43" s="265"/>
      <c r="GC43" s="265"/>
      <c r="GD43" s="265"/>
      <c r="GE43" s="265"/>
      <c r="GF43" s="265"/>
      <c r="GG43" s="265"/>
      <c r="GH43" s="265"/>
    </row>
    <row r="44" spans="1:190" s="267" customFormat="1" ht="18" customHeight="1" x14ac:dyDescent="0.35">
      <c r="A44" s="265"/>
      <c r="B44" s="341"/>
      <c r="C44" s="342"/>
      <c r="D44" s="342"/>
      <c r="E44" s="394"/>
      <c r="F44" s="394"/>
      <c r="G44" s="394"/>
      <c r="H44" s="394"/>
      <c r="I44" s="348"/>
      <c r="J44" s="348"/>
      <c r="K44" s="348"/>
      <c r="L44" s="350"/>
      <c r="M44" s="266"/>
      <c r="N44" s="287"/>
      <c r="O44" s="287"/>
      <c r="P44" s="287"/>
      <c r="Q44" s="265"/>
      <c r="R44" s="265"/>
      <c r="S44" s="265"/>
      <c r="T44" s="265"/>
      <c r="U44" s="265"/>
      <c r="V44" s="265"/>
      <c r="W44" s="265"/>
      <c r="X44" s="265"/>
      <c r="Y44" s="265"/>
      <c r="Z44" s="265"/>
      <c r="AA44" s="265"/>
      <c r="AB44" s="265"/>
      <c r="AC44" s="265"/>
      <c r="AD44" s="265"/>
      <c r="AE44" s="265"/>
      <c r="AF44" s="265"/>
      <c r="AG44" s="265"/>
      <c r="AH44" s="265"/>
      <c r="AI44" s="265"/>
      <c r="AJ44" s="265"/>
      <c r="AK44" s="265"/>
      <c r="AL44" s="265"/>
      <c r="AM44" s="265"/>
      <c r="AN44" s="265"/>
      <c r="AO44" s="265"/>
      <c r="AP44" s="265"/>
      <c r="AQ44" s="265"/>
      <c r="AR44" s="265"/>
      <c r="AS44" s="265"/>
      <c r="AT44" s="265"/>
      <c r="AU44" s="265"/>
      <c r="AV44" s="265"/>
      <c r="AW44" s="265"/>
      <c r="AX44" s="265"/>
      <c r="AY44" s="265"/>
      <c r="AZ44" s="265"/>
      <c r="BA44" s="265"/>
      <c r="BB44" s="265"/>
      <c r="BC44" s="265"/>
      <c r="BD44" s="265"/>
      <c r="BE44" s="265"/>
      <c r="BF44" s="265"/>
      <c r="BG44" s="265"/>
      <c r="BH44" s="265"/>
      <c r="BI44" s="265"/>
      <c r="BJ44" s="265"/>
      <c r="BK44" s="265"/>
      <c r="BL44" s="265"/>
      <c r="BM44" s="265"/>
      <c r="BN44" s="265"/>
      <c r="BO44" s="265"/>
      <c r="BP44" s="265"/>
      <c r="BQ44" s="265"/>
      <c r="BR44" s="265"/>
      <c r="BS44" s="265"/>
      <c r="BT44" s="265"/>
      <c r="BU44" s="265"/>
      <c r="BV44" s="265"/>
      <c r="BW44" s="265"/>
      <c r="BX44" s="265"/>
      <c r="BY44" s="265"/>
      <c r="BZ44" s="265"/>
      <c r="CA44" s="265"/>
      <c r="CB44" s="265"/>
      <c r="CC44" s="265"/>
      <c r="CD44" s="265"/>
      <c r="CE44" s="265"/>
      <c r="CF44" s="265"/>
      <c r="CG44" s="265"/>
      <c r="CH44" s="265"/>
      <c r="CI44" s="265"/>
      <c r="CJ44" s="265"/>
      <c r="CK44" s="265"/>
      <c r="CL44" s="265"/>
      <c r="CM44" s="265"/>
      <c r="CN44" s="265"/>
      <c r="CO44" s="265"/>
      <c r="CP44" s="265"/>
      <c r="CQ44" s="265"/>
      <c r="CR44" s="265"/>
      <c r="CS44" s="265"/>
      <c r="CT44" s="265"/>
      <c r="CU44" s="265"/>
      <c r="CV44" s="265"/>
      <c r="CW44" s="265"/>
      <c r="CX44" s="265"/>
      <c r="CY44" s="265"/>
      <c r="CZ44" s="265"/>
      <c r="DA44" s="265"/>
      <c r="DB44" s="265"/>
      <c r="DC44" s="265"/>
      <c r="DD44" s="265"/>
      <c r="DE44" s="265"/>
      <c r="DF44" s="265"/>
      <c r="DG44" s="265"/>
      <c r="DH44" s="265"/>
      <c r="DI44" s="265"/>
      <c r="DJ44" s="265"/>
      <c r="DK44" s="265"/>
      <c r="DL44" s="265"/>
      <c r="DM44" s="265"/>
      <c r="DN44" s="265"/>
      <c r="DO44" s="265"/>
      <c r="DP44" s="265"/>
      <c r="DQ44" s="265"/>
      <c r="DR44" s="265"/>
      <c r="DS44" s="265"/>
      <c r="DT44" s="265"/>
      <c r="DU44" s="265"/>
      <c r="DV44" s="265"/>
      <c r="DW44" s="265"/>
      <c r="DX44" s="265"/>
      <c r="DY44" s="265"/>
      <c r="DZ44" s="265"/>
      <c r="EA44" s="265"/>
      <c r="EB44" s="265"/>
      <c r="EC44" s="265"/>
      <c r="ED44" s="265"/>
      <c r="EE44" s="265"/>
      <c r="EF44" s="265"/>
      <c r="EG44" s="265"/>
      <c r="EH44" s="265"/>
      <c r="EI44" s="265"/>
      <c r="EJ44" s="265"/>
      <c r="EK44" s="265"/>
      <c r="EL44" s="265"/>
      <c r="EM44" s="265"/>
      <c r="EN44" s="265"/>
      <c r="EO44" s="265"/>
      <c r="EP44" s="265"/>
      <c r="EQ44" s="265"/>
      <c r="ER44" s="265"/>
      <c r="ES44" s="265"/>
      <c r="ET44" s="265"/>
      <c r="EU44" s="265"/>
      <c r="EV44" s="265"/>
      <c r="EW44" s="265"/>
      <c r="EX44" s="265"/>
      <c r="EY44" s="265"/>
      <c r="EZ44" s="265"/>
      <c r="FA44" s="265"/>
      <c r="FB44" s="265"/>
      <c r="FC44" s="265"/>
      <c r="FD44" s="265"/>
      <c r="FE44" s="265"/>
      <c r="FF44" s="265"/>
      <c r="FG44" s="265"/>
      <c r="FH44" s="265"/>
      <c r="FI44" s="265"/>
      <c r="FJ44" s="265"/>
      <c r="FK44" s="265"/>
      <c r="FL44" s="265"/>
      <c r="FM44" s="265"/>
      <c r="FN44" s="265"/>
      <c r="FO44" s="265"/>
      <c r="FP44" s="265"/>
      <c r="FQ44" s="265"/>
      <c r="FR44" s="265"/>
      <c r="FS44" s="265"/>
      <c r="FT44" s="265"/>
      <c r="FU44" s="265"/>
      <c r="FV44" s="265"/>
      <c r="FW44" s="265"/>
      <c r="FX44" s="265"/>
      <c r="FY44" s="265"/>
      <c r="FZ44" s="265"/>
      <c r="GA44" s="265"/>
      <c r="GB44" s="265"/>
      <c r="GC44" s="265"/>
      <c r="GD44" s="265"/>
      <c r="GE44" s="265"/>
      <c r="GF44" s="265"/>
      <c r="GG44" s="265"/>
      <c r="GH44" s="265"/>
    </row>
    <row r="45" spans="1:190" s="267" customFormat="1" ht="16.399999999999999" hidden="1" customHeight="1" x14ac:dyDescent="0.35">
      <c r="A45" s="265"/>
      <c r="B45" s="341"/>
      <c r="C45" s="342"/>
      <c r="D45" s="342"/>
      <c r="E45" s="394"/>
      <c r="F45" s="394"/>
      <c r="G45" s="394"/>
      <c r="H45" s="394"/>
      <c r="I45" s="348"/>
      <c r="J45" s="348"/>
      <c r="K45" s="348"/>
      <c r="L45" s="350"/>
      <c r="M45" s="266"/>
      <c r="N45" s="287"/>
      <c r="O45" s="287"/>
      <c r="P45" s="287"/>
      <c r="Q45" s="265"/>
      <c r="R45" s="265"/>
      <c r="S45" s="265"/>
      <c r="T45" s="265"/>
      <c r="U45" s="265"/>
      <c r="V45" s="265"/>
      <c r="W45" s="265"/>
      <c r="X45" s="265"/>
      <c r="Y45" s="265"/>
      <c r="Z45" s="265"/>
      <c r="AA45" s="265"/>
      <c r="AB45" s="265"/>
      <c r="AC45" s="265"/>
      <c r="AD45" s="265"/>
      <c r="AE45" s="265"/>
      <c r="AF45" s="265"/>
      <c r="AG45" s="265"/>
      <c r="AH45" s="265"/>
      <c r="AI45" s="265"/>
      <c r="AJ45" s="265"/>
      <c r="AK45" s="265"/>
      <c r="AL45" s="265"/>
      <c r="AM45" s="265"/>
      <c r="AN45" s="265"/>
      <c r="AO45" s="265"/>
      <c r="AP45" s="265"/>
      <c r="AQ45" s="265"/>
      <c r="AR45" s="265"/>
      <c r="AS45" s="265"/>
      <c r="AT45" s="265"/>
      <c r="AU45" s="265"/>
      <c r="AV45" s="265"/>
      <c r="AW45" s="265"/>
      <c r="AX45" s="265"/>
      <c r="AY45" s="265"/>
      <c r="AZ45" s="265"/>
      <c r="BA45" s="265"/>
      <c r="BB45" s="265"/>
      <c r="BC45" s="265"/>
      <c r="BD45" s="265"/>
      <c r="BE45" s="265"/>
      <c r="BF45" s="265"/>
      <c r="BG45" s="265"/>
      <c r="BH45" s="265"/>
      <c r="BI45" s="265"/>
      <c r="BJ45" s="265"/>
      <c r="BK45" s="265"/>
      <c r="BL45" s="265"/>
      <c r="BM45" s="265"/>
      <c r="BN45" s="265"/>
      <c r="BO45" s="265"/>
      <c r="BP45" s="265"/>
      <c r="BQ45" s="265"/>
      <c r="BR45" s="265"/>
      <c r="BS45" s="265"/>
      <c r="BT45" s="265"/>
      <c r="BU45" s="265"/>
      <c r="BV45" s="265"/>
      <c r="BW45" s="265"/>
      <c r="BX45" s="265"/>
      <c r="BY45" s="265"/>
      <c r="BZ45" s="265"/>
      <c r="CA45" s="265"/>
      <c r="CB45" s="265"/>
      <c r="CC45" s="265"/>
      <c r="CD45" s="265"/>
      <c r="CE45" s="265"/>
      <c r="CF45" s="265"/>
      <c r="CG45" s="265"/>
      <c r="CH45" s="265"/>
      <c r="CI45" s="265"/>
      <c r="CJ45" s="265"/>
      <c r="CK45" s="265"/>
      <c r="CL45" s="265"/>
      <c r="CM45" s="265"/>
      <c r="CN45" s="265"/>
      <c r="CO45" s="265"/>
      <c r="CP45" s="265"/>
      <c r="CQ45" s="265"/>
      <c r="CR45" s="265"/>
      <c r="CS45" s="265"/>
      <c r="CT45" s="265"/>
      <c r="CU45" s="265"/>
      <c r="CV45" s="265"/>
      <c r="CW45" s="265"/>
      <c r="CX45" s="265"/>
      <c r="CY45" s="265"/>
      <c r="CZ45" s="265"/>
      <c r="DA45" s="265"/>
      <c r="DB45" s="265"/>
      <c r="DC45" s="265"/>
      <c r="DD45" s="265"/>
      <c r="DE45" s="265"/>
      <c r="DF45" s="265"/>
      <c r="DG45" s="265"/>
      <c r="DH45" s="265"/>
      <c r="DI45" s="265"/>
      <c r="DJ45" s="265"/>
      <c r="DK45" s="265"/>
      <c r="DL45" s="265"/>
      <c r="DM45" s="265"/>
      <c r="DN45" s="265"/>
      <c r="DO45" s="265"/>
      <c r="DP45" s="265"/>
      <c r="DQ45" s="265"/>
      <c r="DR45" s="265"/>
      <c r="DS45" s="265"/>
      <c r="DT45" s="265"/>
      <c r="DU45" s="265"/>
      <c r="DV45" s="265"/>
      <c r="DW45" s="265"/>
      <c r="DX45" s="265"/>
      <c r="DY45" s="265"/>
      <c r="DZ45" s="265"/>
      <c r="EA45" s="265"/>
      <c r="EB45" s="265"/>
      <c r="EC45" s="265"/>
      <c r="ED45" s="265"/>
      <c r="EE45" s="265"/>
      <c r="EF45" s="265"/>
      <c r="EG45" s="265"/>
      <c r="EH45" s="265"/>
      <c r="EI45" s="265"/>
      <c r="EJ45" s="265"/>
      <c r="EK45" s="265"/>
      <c r="EL45" s="265"/>
      <c r="EM45" s="265"/>
      <c r="EN45" s="265"/>
      <c r="EO45" s="265"/>
      <c r="EP45" s="265"/>
      <c r="EQ45" s="265"/>
      <c r="ER45" s="265"/>
      <c r="ES45" s="265"/>
      <c r="ET45" s="265"/>
      <c r="EU45" s="265"/>
      <c r="EV45" s="265"/>
      <c r="EW45" s="265"/>
      <c r="EX45" s="265"/>
      <c r="EY45" s="265"/>
      <c r="EZ45" s="265"/>
      <c r="FA45" s="265"/>
      <c r="FB45" s="265"/>
      <c r="FC45" s="265"/>
      <c r="FD45" s="265"/>
      <c r="FE45" s="265"/>
      <c r="FF45" s="265"/>
      <c r="FG45" s="265"/>
      <c r="FH45" s="265"/>
      <c r="FI45" s="265"/>
      <c r="FJ45" s="265"/>
      <c r="FK45" s="265"/>
      <c r="FL45" s="265"/>
      <c r="FM45" s="265"/>
      <c r="FN45" s="265"/>
      <c r="FO45" s="265"/>
      <c r="FP45" s="265"/>
      <c r="FQ45" s="265"/>
      <c r="FR45" s="265"/>
      <c r="FS45" s="265"/>
      <c r="FT45" s="265"/>
      <c r="FU45" s="265"/>
      <c r="FV45" s="265"/>
      <c r="FW45" s="265"/>
      <c r="FX45" s="265"/>
      <c r="FY45" s="265"/>
      <c r="FZ45" s="265"/>
      <c r="GA45" s="265"/>
      <c r="GB45" s="265"/>
      <c r="GC45" s="265"/>
      <c r="GD45" s="265"/>
      <c r="GE45" s="265"/>
      <c r="GF45" s="265"/>
      <c r="GG45" s="265"/>
      <c r="GH45" s="265"/>
    </row>
    <row r="46" spans="1:190" s="267" customFormat="1" ht="16.399999999999999" customHeight="1" x14ac:dyDescent="0.35">
      <c r="A46" s="265"/>
      <c r="B46" s="343"/>
      <c r="C46" s="344"/>
      <c r="D46" s="344"/>
      <c r="E46" s="394"/>
      <c r="F46" s="394"/>
      <c r="G46" s="394"/>
      <c r="H46" s="394"/>
      <c r="I46" s="349"/>
      <c r="J46" s="349"/>
      <c r="K46" s="349"/>
      <c r="L46" s="351"/>
      <c r="M46" s="266"/>
      <c r="N46" s="287"/>
      <c r="O46" s="287"/>
      <c r="P46" s="287"/>
      <c r="Q46" s="265"/>
      <c r="R46" s="265"/>
      <c r="S46" s="265"/>
      <c r="T46" s="265"/>
      <c r="U46" s="265"/>
      <c r="V46" s="265"/>
      <c r="W46" s="265"/>
      <c r="X46" s="265"/>
      <c r="Y46" s="265"/>
      <c r="Z46" s="265"/>
      <c r="AA46" s="265"/>
      <c r="AB46" s="265"/>
      <c r="AC46" s="265"/>
      <c r="AD46" s="265"/>
      <c r="AE46" s="265"/>
      <c r="AF46" s="265"/>
      <c r="AG46" s="265"/>
      <c r="AH46" s="265"/>
      <c r="AI46" s="265"/>
      <c r="AJ46" s="265"/>
      <c r="AK46" s="265"/>
      <c r="AL46" s="265"/>
      <c r="AM46" s="265"/>
      <c r="AN46" s="265"/>
      <c r="AO46" s="265"/>
      <c r="AP46" s="265"/>
      <c r="AQ46" s="265"/>
      <c r="AR46" s="265"/>
      <c r="AS46" s="265"/>
      <c r="AT46" s="265"/>
      <c r="AU46" s="265"/>
      <c r="AV46" s="265"/>
      <c r="AW46" s="265"/>
      <c r="AX46" s="265"/>
      <c r="AY46" s="265"/>
      <c r="AZ46" s="265"/>
      <c r="BA46" s="265"/>
      <c r="BB46" s="265"/>
      <c r="BC46" s="265"/>
      <c r="BD46" s="265"/>
      <c r="BE46" s="265"/>
      <c r="BF46" s="265"/>
      <c r="BG46" s="265"/>
      <c r="BH46" s="265"/>
      <c r="BI46" s="265"/>
      <c r="BJ46" s="265"/>
      <c r="BK46" s="265"/>
      <c r="BL46" s="265"/>
      <c r="BM46" s="265"/>
      <c r="BN46" s="265"/>
      <c r="BO46" s="265"/>
      <c r="BP46" s="265"/>
      <c r="BQ46" s="265"/>
      <c r="BR46" s="265"/>
      <c r="BS46" s="265"/>
      <c r="BT46" s="265"/>
      <c r="BU46" s="265"/>
      <c r="BV46" s="265"/>
      <c r="BW46" s="265"/>
      <c r="BX46" s="265"/>
      <c r="BY46" s="265"/>
      <c r="BZ46" s="265"/>
      <c r="CA46" s="265"/>
      <c r="CB46" s="265"/>
      <c r="CC46" s="265"/>
      <c r="CD46" s="265"/>
      <c r="CE46" s="265"/>
      <c r="CF46" s="265"/>
      <c r="CG46" s="265"/>
      <c r="CH46" s="265"/>
      <c r="CI46" s="265"/>
      <c r="CJ46" s="265"/>
      <c r="CK46" s="265"/>
      <c r="CL46" s="265"/>
      <c r="CM46" s="265"/>
      <c r="CN46" s="265"/>
      <c r="CO46" s="265"/>
      <c r="CP46" s="265"/>
      <c r="CQ46" s="265"/>
      <c r="CR46" s="265"/>
      <c r="CS46" s="265"/>
      <c r="CT46" s="265"/>
      <c r="CU46" s="265"/>
      <c r="CV46" s="265"/>
      <c r="CW46" s="265"/>
      <c r="CX46" s="265"/>
      <c r="CY46" s="265"/>
      <c r="CZ46" s="265"/>
      <c r="DA46" s="265"/>
      <c r="DB46" s="265"/>
      <c r="DC46" s="265"/>
      <c r="DD46" s="265"/>
      <c r="DE46" s="265"/>
      <c r="DF46" s="265"/>
      <c r="DG46" s="265"/>
      <c r="DH46" s="265"/>
      <c r="DI46" s="265"/>
      <c r="DJ46" s="265"/>
      <c r="DK46" s="265"/>
      <c r="DL46" s="265"/>
      <c r="DM46" s="265"/>
      <c r="DN46" s="265"/>
      <c r="DO46" s="265"/>
      <c r="DP46" s="265"/>
      <c r="DQ46" s="265"/>
      <c r="DR46" s="265"/>
      <c r="DS46" s="265"/>
      <c r="DT46" s="265"/>
      <c r="DU46" s="265"/>
      <c r="DV46" s="265"/>
      <c r="DW46" s="265"/>
      <c r="DX46" s="265"/>
      <c r="DY46" s="265"/>
      <c r="DZ46" s="265"/>
      <c r="EA46" s="265"/>
      <c r="EB46" s="265"/>
      <c r="EC46" s="265"/>
      <c r="ED46" s="265"/>
      <c r="EE46" s="265"/>
      <c r="EF46" s="265"/>
      <c r="EG46" s="265"/>
      <c r="EH46" s="265"/>
      <c r="EI46" s="265"/>
      <c r="EJ46" s="265"/>
      <c r="EK46" s="265"/>
      <c r="EL46" s="265"/>
      <c r="EM46" s="265"/>
      <c r="EN46" s="265"/>
      <c r="EO46" s="265"/>
      <c r="EP46" s="265"/>
      <c r="EQ46" s="265"/>
      <c r="ER46" s="265"/>
      <c r="ES46" s="265"/>
      <c r="ET46" s="265"/>
      <c r="EU46" s="265"/>
      <c r="EV46" s="265"/>
      <c r="EW46" s="265"/>
      <c r="EX46" s="265"/>
      <c r="EY46" s="265"/>
      <c r="EZ46" s="265"/>
      <c r="FA46" s="265"/>
      <c r="FB46" s="265"/>
      <c r="FC46" s="265"/>
      <c r="FD46" s="265"/>
      <c r="FE46" s="265"/>
      <c r="FF46" s="265"/>
      <c r="FG46" s="265"/>
      <c r="FH46" s="265"/>
      <c r="FI46" s="265"/>
      <c r="FJ46" s="265"/>
      <c r="FK46" s="265"/>
      <c r="FL46" s="265"/>
      <c r="FM46" s="265"/>
      <c r="FN46" s="265"/>
      <c r="FO46" s="265"/>
      <c r="FP46" s="265"/>
      <c r="FQ46" s="265"/>
      <c r="FR46" s="265"/>
      <c r="FS46" s="265"/>
      <c r="FT46" s="265"/>
      <c r="FU46" s="265"/>
      <c r="FV46" s="265"/>
      <c r="FW46" s="265"/>
      <c r="FX46" s="265"/>
      <c r="FY46" s="265"/>
      <c r="FZ46" s="265"/>
      <c r="GA46" s="265"/>
      <c r="GB46" s="265"/>
      <c r="GC46" s="265"/>
      <c r="GD46" s="265"/>
      <c r="GE46" s="265"/>
      <c r="GF46" s="265"/>
      <c r="GG46" s="265"/>
      <c r="GH46" s="265"/>
    </row>
    <row r="47" spans="1:190" s="267" customFormat="1" ht="33" customHeight="1" x14ac:dyDescent="0.35">
      <c r="A47" s="265"/>
      <c r="B47" s="278"/>
      <c r="C47" s="358"/>
      <c r="D47" s="358"/>
      <c r="E47" s="360"/>
      <c r="F47" s="361"/>
      <c r="G47" s="361"/>
      <c r="H47" s="362"/>
      <c r="I47" s="363" t="s">
        <v>0</v>
      </c>
      <c r="J47" s="363"/>
      <c r="K47" s="363"/>
      <c r="L47" s="261">
        <v>0</v>
      </c>
      <c r="M47" s="300">
        <v>0</v>
      </c>
      <c r="N47" s="287"/>
      <c r="O47" s="287"/>
      <c r="P47" s="287"/>
      <c r="Q47" s="265"/>
      <c r="R47" s="265"/>
      <c r="S47" s="265"/>
      <c r="T47" s="265"/>
      <c r="U47" s="265"/>
      <c r="V47" s="265"/>
      <c r="W47" s="265"/>
      <c r="X47" s="265"/>
      <c r="Y47" s="265"/>
      <c r="Z47" s="265"/>
      <c r="AA47" s="265"/>
      <c r="AB47" s="265"/>
      <c r="AC47" s="265"/>
      <c r="AD47" s="265"/>
      <c r="AE47" s="265"/>
      <c r="AF47" s="265"/>
      <c r="AG47" s="265"/>
      <c r="AH47" s="265"/>
      <c r="AI47" s="265"/>
      <c r="AJ47" s="265"/>
      <c r="AK47" s="265"/>
      <c r="AL47" s="265"/>
      <c r="AM47" s="265"/>
      <c r="AN47" s="265"/>
      <c r="AO47" s="265"/>
      <c r="AP47" s="265"/>
      <c r="AQ47" s="265"/>
      <c r="AR47" s="265"/>
      <c r="AS47" s="265"/>
      <c r="AT47" s="265"/>
      <c r="AU47" s="265"/>
      <c r="AV47" s="265"/>
      <c r="AW47" s="265"/>
      <c r="AX47" s="265"/>
      <c r="AY47" s="265"/>
      <c r="AZ47" s="265"/>
      <c r="BA47" s="265"/>
      <c r="BB47" s="265"/>
      <c r="BC47" s="265"/>
      <c r="BD47" s="265"/>
      <c r="BE47" s="265"/>
      <c r="BF47" s="265"/>
      <c r="BG47" s="265"/>
      <c r="BH47" s="265"/>
      <c r="BI47" s="265"/>
      <c r="BJ47" s="265"/>
      <c r="BK47" s="265"/>
      <c r="BL47" s="265"/>
      <c r="BM47" s="265"/>
      <c r="BN47" s="265"/>
      <c r="BO47" s="265"/>
      <c r="BP47" s="265"/>
      <c r="BQ47" s="265"/>
      <c r="BR47" s="265"/>
      <c r="BS47" s="265"/>
      <c r="BT47" s="265"/>
      <c r="BU47" s="265"/>
      <c r="BV47" s="265"/>
      <c r="BW47" s="265"/>
      <c r="BX47" s="265"/>
      <c r="BY47" s="265"/>
      <c r="BZ47" s="265"/>
      <c r="CA47" s="265"/>
      <c r="CB47" s="265"/>
      <c r="CC47" s="265"/>
      <c r="CD47" s="265"/>
      <c r="CE47" s="265"/>
      <c r="CF47" s="265"/>
      <c r="CG47" s="265"/>
      <c r="CH47" s="265"/>
      <c r="CI47" s="265"/>
      <c r="CJ47" s="265"/>
      <c r="CK47" s="265"/>
      <c r="CL47" s="265"/>
      <c r="CM47" s="265"/>
      <c r="CN47" s="265"/>
      <c r="CO47" s="265"/>
      <c r="CP47" s="265"/>
      <c r="CQ47" s="265"/>
      <c r="CR47" s="265"/>
      <c r="CS47" s="265"/>
      <c r="CT47" s="265"/>
      <c r="CU47" s="265"/>
      <c r="CV47" s="265"/>
      <c r="CW47" s="265"/>
      <c r="CX47" s="265"/>
      <c r="CY47" s="265"/>
      <c r="CZ47" s="265"/>
      <c r="DA47" s="265"/>
      <c r="DB47" s="265"/>
      <c r="DC47" s="265"/>
      <c r="DD47" s="265"/>
      <c r="DE47" s="265"/>
      <c r="DF47" s="265"/>
      <c r="DG47" s="265"/>
      <c r="DH47" s="265"/>
      <c r="DI47" s="265"/>
      <c r="DJ47" s="265"/>
      <c r="DK47" s="265"/>
      <c r="DL47" s="265"/>
      <c r="DM47" s="265"/>
      <c r="DN47" s="265"/>
      <c r="DO47" s="265"/>
      <c r="DP47" s="265"/>
      <c r="DQ47" s="265"/>
      <c r="DR47" s="265"/>
      <c r="DS47" s="265"/>
      <c r="DT47" s="265"/>
      <c r="DU47" s="265"/>
      <c r="DV47" s="265"/>
      <c r="DW47" s="265"/>
      <c r="DX47" s="265"/>
      <c r="DY47" s="265"/>
      <c r="DZ47" s="265"/>
      <c r="EA47" s="265"/>
      <c r="EB47" s="265"/>
      <c r="EC47" s="265"/>
      <c r="ED47" s="265"/>
      <c r="EE47" s="265"/>
      <c r="EF47" s="265"/>
      <c r="EG47" s="265"/>
      <c r="EH47" s="265"/>
      <c r="EI47" s="265"/>
      <c r="EJ47" s="265"/>
      <c r="EK47" s="265"/>
      <c r="EL47" s="265"/>
      <c r="EM47" s="265"/>
      <c r="EN47" s="265"/>
      <c r="EO47" s="265"/>
      <c r="EP47" s="265"/>
      <c r="EQ47" s="265"/>
      <c r="ER47" s="265"/>
      <c r="ES47" s="265"/>
      <c r="ET47" s="265"/>
      <c r="EU47" s="265"/>
      <c r="EV47" s="265"/>
      <c r="EW47" s="265"/>
      <c r="EX47" s="265"/>
      <c r="EY47" s="265"/>
      <c r="EZ47" s="265"/>
      <c r="FA47" s="265"/>
      <c r="FB47" s="265"/>
      <c r="FC47" s="265"/>
      <c r="FD47" s="265"/>
      <c r="FE47" s="265"/>
      <c r="FF47" s="265"/>
      <c r="FG47" s="265"/>
      <c r="FH47" s="265"/>
      <c r="FI47" s="265"/>
      <c r="FJ47" s="265"/>
      <c r="FK47" s="265"/>
      <c r="FL47" s="265"/>
      <c r="FM47" s="265"/>
      <c r="FN47" s="265"/>
      <c r="FO47" s="265"/>
      <c r="FP47" s="265"/>
      <c r="FQ47" s="265"/>
      <c r="FR47" s="265"/>
      <c r="FS47" s="265"/>
      <c r="FT47" s="265"/>
      <c r="FU47" s="265"/>
      <c r="FV47" s="265"/>
      <c r="FW47" s="265"/>
      <c r="FX47" s="265"/>
      <c r="FY47" s="265"/>
      <c r="FZ47" s="265"/>
      <c r="GA47" s="265"/>
      <c r="GB47" s="265"/>
      <c r="GC47" s="265"/>
      <c r="GD47" s="265"/>
      <c r="GE47" s="265"/>
      <c r="GF47" s="265"/>
      <c r="GG47" s="265"/>
      <c r="GH47" s="265"/>
    </row>
    <row r="48" spans="1:190" s="267" customFormat="1" ht="16.5" customHeight="1" thickBot="1" x14ac:dyDescent="0.4">
      <c r="A48" s="265"/>
      <c r="B48" s="281"/>
      <c r="C48" s="282"/>
      <c r="D48" s="282"/>
      <c r="E48" s="282"/>
      <c r="F48" s="282"/>
      <c r="G48" s="282"/>
      <c r="H48" s="282"/>
      <c r="I48" s="282"/>
      <c r="J48" s="282"/>
      <c r="K48" s="282"/>
      <c r="L48" s="283"/>
      <c r="M48" s="266"/>
      <c r="N48" s="287"/>
      <c r="O48" s="287"/>
      <c r="P48" s="287"/>
      <c r="Q48" s="265"/>
      <c r="R48" s="265"/>
      <c r="S48" s="265"/>
      <c r="T48" s="265"/>
      <c r="U48" s="265"/>
      <c r="V48" s="265"/>
      <c r="W48" s="265"/>
      <c r="X48" s="265"/>
      <c r="Y48" s="265"/>
      <c r="Z48" s="265"/>
      <c r="AA48" s="265"/>
      <c r="AB48" s="265"/>
      <c r="AC48" s="265"/>
      <c r="AD48" s="265"/>
      <c r="AE48" s="265"/>
      <c r="AF48" s="265"/>
      <c r="AG48" s="265"/>
      <c r="AH48" s="265"/>
      <c r="AI48" s="265"/>
      <c r="AJ48" s="265"/>
      <c r="AK48" s="265"/>
      <c r="AL48" s="265"/>
      <c r="AM48" s="265"/>
      <c r="AN48" s="265"/>
      <c r="AO48" s="265"/>
      <c r="AP48" s="265"/>
      <c r="AQ48" s="265"/>
      <c r="AR48" s="265"/>
      <c r="AS48" s="265"/>
      <c r="AT48" s="265"/>
      <c r="AU48" s="265"/>
      <c r="AV48" s="265"/>
      <c r="AW48" s="265"/>
      <c r="AX48" s="265"/>
      <c r="AY48" s="265"/>
      <c r="AZ48" s="265"/>
      <c r="BA48" s="265"/>
      <c r="BB48" s="265"/>
      <c r="BC48" s="265"/>
      <c r="BD48" s="265"/>
      <c r="BE48" s="265"/>
      <c r="BF48" s="265"/>
      <c r="BG48" s="265"/>
      <c r="BH48" s="265"/>
      <c r="BI48" s="265"/>
      <c r="BJ48" s="265"/>
      <c r="BK48" s="265"/>
      <c r="BL48" s="265"/>
      <c r="BM48" s="265"/>
      <c r="BN48" s="265"/>
      <c r="BO48" s="265"/>
      <c r="BP48" s="265"/>
      <c r="BQ48" s="265"/>
      <c r="BR48" s="265"/>
      <c r="BS48" s="265"/>
      <c r="BT48" s="265"/>
      <c r="BU48" s="265"/>
      <c r="BV48" s="265"/>
      <c r="BW48" s="265"/>
      <c r="BX48" s="265"/>
      <c r="BY48" s="265"/>
      <c r="BZ48" s="265"/>
      <c r="CA48" s="265"/>
      <c r="CB48" s="265"/>
      <c r="CC48" s="265"/>
      <c r="CD48" s="265"/>
      <c r="CE48" s="265"/>
      <c r="CF48" s="265"/>
      <c r="CG48" s="265"/>
      <c r="CH48" s="265"/>
      <c r="CI48" s="265"/>
      <c r="CJ48" s="265"/>
      <c r="CK48" s="265"/>
      <c r="CL48" s="265"/>
      <c r="CM48" s="265"/>
      <c r="CN48" s="265"/>
      <c r="CO48" s="265"/>
      <c r="CP48" s="265"/>
      <c r="CQ48" s="265"/>
      <c r="CR48" s="265"/>
      <c r="CS48" s="265"/>
      <c r="CT48" s="265"/>
      <c r="CU48" s="265"/>
      <c r="CV48" s="265"/>
      <c r="CW48" s="265"/>
      <c r="CX48" s="265"/>
      <c r="CY48" s="265"/>
      <c r="CZ48" s="265"/>
      <c r="DA48" s="265"/>
      <c r="DB48" s="265"/>
      <c r="DC48" s="265"/>
      <c r="DD48" s="265"/>
      <c r="DE48" s="265"/>
      <c r="DF48" s="265"/>
      <c r="DG48" s="265"/>
      <c r="DH48" s="265"/>
      <c r="DI48" s="265"/>
      <c r="DJ48" s="265"/>
      <c r="DK48" s="265"/>
      <c r="DL48" s="265"/>
      <c r="DM48" s="265"/>
      <c r="DN48" s="265"/>
      <c r="DO48" s="265"/>
      <c r="DP48" s="265"/>
      <c r="DQ48" s="265"/>
      <c r="DR48" s="265"/>
      <c r="DS48" s="265"/>
      <c r="DT48" s="265"/>
      <c r="DU48" s="265"/>
      <c r="DV48" s="265"/>
      <c r="DW48" s="265"/>
      <c r="DX48" s="265"/>
      <c r="DY48" s="265"/>
      <c r="DZ48" s="265"/>
      <c r="EA48" s="265"/>
      <c r="EB48" s="265"/>
      <c r="EC48" s="265"/>
      <c r="ED48" s="265"/>
      <c r="EE48" s="265"/>
      <c r="EF48" s="265"/>
      <c r="EG48" s="265"/>
      <c r="EH48" s="265"/>
      <c r="EI48" s="265"/>
      <c r="EJ48" s="265"/>
      <c r="EK48" s="265"/>
      <c r="EL48" s="265"/>
      <c r="EM48" s="265"/>
      <c r="EN48" s="265"/>
      <c r="EO48" s="265"/>
      <c r="EP48" s="265"/>
      <c r="EQ48" s="265"/>
      <c r="ER48" s="265"/>
      <c r="ES48" s="265"/>
      <c r="ET48" s="265"/>
      <c r="EU48" s="265"/>
      <c r="EV48" s="265"/>
      <c r="EW48" s="265"/>
      <c r="EX48" s="265"/>
      <c r="EY48" s="265"/>
      <c r="EZ48" s="265"/>
      <c r="FA48" s="265"/>
      <c r="FB48" s="265"/>
      <c r="FC48" s="265"/>
      <c r="FD48" s="265"/>
      <c r="FE48" s="265"/>
      <c r="FF48" s="265"/>
      <c r="FG48" s="265"/>
      <c r="FH48" s="265"/>
      <c r="FI48" s="265"/>
      <c r="FJ48" s="265"/>
      <c r="FK48" s="265"/>
      <c r="FL48" s="265"/>
      <c r="FM48" s="265"/>
      <c r="FN48" s="265"/>
      <c r="FO48" s="265"/>
      <c r="FP48" s="265"/>
      <c r="FQ48" s="265"/>
      <c r="FR48" s="265"/>
      <c r="FS48" s="265"/>
      <c r="FT48" s="265"/>
      <c r="FU48" s="265"/>
      <c r="FV48" s="265"/>
      <c r="FW48" s="265"/>
      <c r="FX48" s="265"/>
      <c r="FY48" s="265"/>
      <c r="FZ48" s="265"/>
      <c r="GA48" s="265"/>
      <c r="GB48" s="265"/>
      <c r="GC48" s="265"/>
      <c r="GD48" s="265"/>
      <c r="GE48" s="265"/>
      <c r="GF48" s="265"/>
      <c r="GG48" s="265"/>
      <c r="GH48" s="265"/>
    </row>
    <row r="49" spans="1:190" ht="15" thickBot="1" x14ac:dyDescent="0.4"/>
    <row r="50" spans="1:190" s="267" customFormat="1" ht="59.15" customHeight="1" x14ac:dyDescent="0.35">
      <c r="A50" s="265"/>
      <c r="B50" s="339" t="s">
        <v>6</v>
      </c>
      <c r="C50" s="340"/>
      <c r="D50" s="340"/>
      <c r="E50" s="359" t="s">
        <v>57</v>
      </c>
      <c r="F50" s="359"/>
      <c r="G50" s="307" t="s">
        <v>90</v>
      </c>
      <c r="H50" s="307" t="s">
        <v>58</v>
      </c>
      <c r="I50" s="307" t="s">
        <v>59</v>
      </c>
      <c r="J50" s="359" t="s">
        <v>61</v>
      </c>
      <c r="K50" s="359"/>
      <c r="L50" s="274" t="s">
        <v>62</v>
      </c>
      <c r="M50" s="266"/>
      <c r="N50" s="364" t="s">
        <v>80</v>
      </c>
      <c r="O50" s="365"/>
      <c r="Q50" s="265"/>
      <c r="R50" s="265"/>
      <c r="S50" s="265"/>
      <c r="T50" s="265"/>
      <c r="U50" s="265"/>
      <c r="V50" s="265"/>
      <c r="W50" s="265"/>
      <c r="X50" s="265"/>
      <c r="Y50" s="265"/>
      <c r="Z50" s="265"/>
      <c r="AA50" s="265"/>
      <c r="AB50" s="265"/>
      <c r="AC50" s="265"/>
      <c r="AD50" s="265"/>
      <c r="AE50" s="265"/>
      <c r="AF50" s="265"/>
      <c r="AG50" s="265"/>
      <c r="AH50" s="265"/>
      <c r="AI50" s="265"/>
      <c r="AJ50" s="265"/>
      <c r="AK50" s="265"/>
      <c r="AL50" s="265"/>
      <c r="AM50" s="265"/>
      <c r="AN50" s="265"/>
      <c r="AO50" s="265"/>
      <c r="AP50" s="265"/>
      <c r="AQ50" s="265"/>
      <c r="AR50" s="265"/>
      <c r="AS50" s="265"/>
      <c r="AT50" s="265"/>
      <c r="AU50" s="265"/>
      <c r="AV50" s="265"/>
      <c r="AW50" s="265"/>
      <c r="AX50" s="265"/>
      <c r="AY50" s="265"/>
      <c r="AZ50" s="265"/>
      <c r="BA50" s="265"/>
      <c r="BB50" s="265"/>
      <c r="BC50" s="265"/>
      <c r="BD50" s="265"/>
      <c r="BE50" s="265"/>
      <c r="BF50" s="265"/>
      <c r="BG50" s="265"/>
      <c r="BH50" s="265"/>
      <c r="BI50" s="265"/>
      <c r="BJ50" s="265"/>
      <c r="BK50" s="265"/>
      <c r="BL50" s="265"/>
      <c r="BM50" s="265"/>
      <c r="BN50" s="265"/>
      <c r="BO50" s="265"/>
      <c r="BP50" s="265"/>
      <c r="BQ50" s="265"/>
      <c r="BR50" s="265"/>
      <c r="BS50" s="265"/>
      <c r="BT50" s="265"/>
      <c r="BU50" s="265"/>
      <c r="BV50" s="265"/>
      <c r="BW50" s="265"/>
      <c r="BX50" s="265"/>
      <c r="BY50" s="265"/>
      <c r="BZ50" s="265"/>
      <c r="CA50" s="265"/>
      <c r="CB50" s="265"/>
      <c r="CC50" s="265"/>
      <c r="CD50" s="265"/>
      <c r="CE50" s="265"/>
      <c r="CF50" s="265"/>
      <c r="CG50" s="265"/>
      <c r="CH50" s="265"/>
      <c r="CI50" s="265"/>
      <c r="CJ50" s="265"/>
      <c r="CK50" s="265"/>
      <c r="CL50" s="265"/>
      <c r="CM50" s="265"/>
      <c r="CN50" s="265"/>
      <c r="CO50" s="265"/>
      <c r="CP50" s="265"/>
      <c r="CQ50" s="265"/>
      <c r="CR50" s="265"/>
      <c r="CS50" s="265"/>
      <c r="CT50" s="265"/>
      <c r="CU50" s="265"/>
      <c r="CV50" s="265"/>
      <c r="CW50" s="265"/>
      <c r="CX50" s="265"/>
      <c r="CY50" s="265"/>
      <c r="CZ50" s="265"/>
      <c r="DA50" s="265"/>
      <c r="DB50" s="265"/>
      <c r="DC50" s="265"/>
      <c r="DD50" s="265"/>
      <c r="DE50" s="265"/>
      <c r="DF50" s="265"/>
      <c r="DG50" s="265"/>
      <c r="DH50" s="265"/>
      <c r="DI50" s="265"/>
      <c r="DJ50" s="265"/>
      <c r="DK50" s="265"/>
      <c r="DL50" s="265"/>
      <c r="DM50" s="265"/>
      <c r="DN50" s="265"/>
      <c r="DO50" s="265"/>
      <c r="DP50" s="265"/>
      <c r="DQ50" s="265"/>
      <c r="DR50" s="265"/>
      <c r="DS50" s="265"/>
      <c r="DT50" s="265"/>
      <c r="DU50" s="265"/>
      <c r="DV50" s="265"/>
      <c r="DW50" s="265"/>
      <c r="DX50" s="265"/>
      <c r="DY50" s="265"/>
      <c r="DZ50" s="265"/>
      <c r="EA50" s="265"/>
      <c r="EB50" s="265"/>
      <c r="EC50" s="265"/>
      <c r="ED50" s="265"/>
      <c r="EE50" s="265"/>
      <c r="EF50" s="265"/>
      <c r="EG50" s="265"/>
      <c r="EH50" s="265"/>
      <c r="EI50" s="265"/>
      <c r="EJ50" s="265"/>
      <c r="EK50" s="265"/>
      <c r="EL50" s="265"/>
      <c r="EM50" s="265"/>
      <c r="EN50" s="265"/>
      <c r="EO50" s="265"/>
      <c r="EP50" s="265"/>
      <c r="EQ50" s="265"/>
      <c r="ER50" s="265"/>
      <c r="ES50" s="265"/>
      <c r="ET50" s="265"/>
      <c r="EU50" s="265"/>
      <c r="EV50" s="265"/>
      <c r="EW50" s="265"/>
      <c r="EX50" s="265"/>
      <c r="EY50" s="265"/>
      <c r="EZ50" s="265"/>
      <c r="FA50" s="265"/>
      <c r="FB50" s="265"/>
      <c r="FC50" s="265"/>
      <c r="FD50" s="265"/>
      <c r="FE50" s="265"/>
      <c r="FF50" s="265"/>
      <c r="FG50" s="265"/>
      <c r="FH50" s="265"/>
      <c r="FI50" s="265"/>
      <c r="FJ50" s="265"/>
      <c r="FK50" s="265"/>
      <c r="FL50" s="265"/>
      <c r="FM50" s="265"/>
      <c r="FN50" s="265"/>
      <c r="FO50" s="265"/>
      <c r="FP50" s="265"/>
      <c r="FQ50" s="265"/>
      <c r="FR50" s="265"/>
      <c r="FS50" s="265"/>
      <c r="FT50" s="265"/>
      <c r="FU50" s="265"/>
      <c r="FV50" s="265"/>
      <c r="FW50" s="265"/>
      <c r="FX50" s="265"/>
      <c r="FY50" s="265"/>
      <c r="FZ50" s="265"/>
      <c r="GA50" s="265"/>
      <c r="GB50" s="265"/>
      <c r="GC50" s="265"/>
      <c r="GD50" s="265"/>
      <c r="GE50" s="265"/>
      <c r="GF50" s="265"/>
      <c r="GG50" s="265"/>
      <c r="GH50" s="265"/>
    </row>
    <row r="51" spans="1:190" s="267" customFormat="1" ht="21" hidden="1" customHeight="1" x14ac:dyDescent="0.35">
      <c r="A51" s="265"/>
      <c r="B51" s="341"/>
      <c r="C51" s="342"/>
      <c r="D51" s="342"/>
      <c r="E51" s="275"/>
      <c r="F51" s="275"/>
      <c r="G51" s="275"/>
      <c r="H51" s="347" t="s">
        <v>91</v>
      </c>
      <c r="I51" s="348" t="s">
        <v>65</v>
      </c>
      <c r="J51" s="308"/>
      <c r="K51" s="276"/>
      <c r="L51" s="350" t="s">
        <v>66</v>
      </c>
      <c r="M51" s="266"/>
      <c r="N51" s="372">
        <v>244021</v>
      </c>
      <c r="O51" s="373"/>
      <c r="Q51" s="265"/>
      <c r="R51" s="265"/>
      <c r="S51" s="265"/>
      <c r="T51" s="265"/>
      <c r="U51" s="265"/>
      <c r="V51" s="265"/>
      <c r="W51" s="265"/>
      <c r="X51" s="265"/>
      <c r="Y51" s="265"/>
      <c r="Z51" s="265"/>
      <c r="AA51" s="265"/>
      <c r="AB51" s="265"/>
      <c r="AC51" s="265"/>
      <c r="AD51" s="265"/>
      <c r="AE51" s="265"/>
      <c r="AF51" s="265"/>
      <c r="AG51" s="265"/>
      <c r="AH51" s="265"/>
      <c r="AI51" s="265"/>
      <c r="AJ51" s="265"/>
      <c r="AK51" s="265"/>
      <c r="AL51" s="265"/>
      <c r="AM51" s="265"/>
      <c r="AN51" s="265"/>
      <c r="AO51" s="265"/>
      <c r="AP51" s="265"/>
      <c r="AQ51" s="265"/>
      <c r="AR51" s="265"/>
      <c r="AS51" s="265"/>
      <c r="AT51" s="265"/>
      <c r="AU51" s="265"/>
      <c r="AV51" s="265"/>
      <c r="AW51" s="265"/>
      <c r="AX51" s="265"/>
      <c r="AY51" s="265"/>
      <c r="AZ51" s="265"/>
      <c r="BA51" s="265"/>
      <c r="BB51" s="265"/>
      <c r="BC51" s="265"/>
      <c r="BD51" s="265"/>
      <c r="BE51" s="265"/>
      <c r="BF51" s="265"/>
      <c r="BG51" s="265"/>
      <c r="BH51" s="265"/>
      <c r="BI51" s="265"/>
      <c r="BJ51" s="265"/>
      <c r="BK51" s="265"/>
      <c r="BL51" s="265"/>
      <c r="BM51" s="265"/>
      <c r="BN51" s="265"/>
      <c r="BO51" s="265"/>
      <c r="BP51" s="265"/>
      <c r="BQ51" s="265"/>
      <c r="BR51" s="265"/>
      <c r="BS51" s="265"/>
      <c r="BT51" s="265"/>
      <c r="BU51" s="265"/>
      <c r="BV51" s="265"/>
      <c r="BW51" s="265"/>
      <c r="BX51" s="265"/>
      <c r="BY51" s="265"/>
      <c r="BZ51" s="265"/>
      <c r="CA51" s="265"/>
      <c r="CB51" s="265"/>
      <c r="CC51" s="265"/>
      <c r="CD51" s="265"/>
      <c r="CE51" s="265"/>
      <c r="CF51" s="265"/>
      <c r="CG51" s="265"/>
      <c r="CH51" s="265"/>
      <c r="CI51" s="265"/>
      <c r="CJ51" s="265"/>
      <c r="CK51" s="265"/>
      <c r="CL51" s="265"/>
      <c r="CM51" s="265"/>
      <c r="CN51" s="265"/>
      <c r="CO51" s="265"/>
      <c r="CP51" s="265"/>
      <c r="CQ51" s="265"/>
      <c r="CR51" s="265"/>
      <c r="CS51" s="265"/>
      <c r="CT51" s="265"/>
      <c r="CU51" s="265"/>
      <c r="CV51" s="265"/>
      <c r="CW51" s="265"/>
      <c r="CX51" s="265"/>
      <c r="CY51" s="265"/>
      <c r="CZ51" s="265"/>
      <c r="DA51" s="265"/>
      <c r="DB51" s="265"/>
      <c r="DC51" s="265"/>
      <c r="DD51" s="265"/>
      <c r="DE51" s="265"/>
      <c r="DF51" s="265"/>
      <c r="DG51" s="265"/>
      <c r="DH51" s="265"/>
      <c r="DI51" s="265"/>
      <c r="DJ51" s="265"/>
      <c r="DK51" s="265"/>
      <c r="DL51" s="265"/>
      <c r="DM51" s="265"/>
      <c r="DN51" s="265"/>
      <c r="DO51" s="265"/>
      <c r="DP51" s="265"/>
      <c r="DQ51" s="265"/>
      <c r="DR51" s="265"/>
      <c r="DS51" s="265"/>
      <c r="DT51" s="265"/>
      <c r="DU51" s="265"/>
      <c r="DV51" s="265"/>
      <c r="DW51" s="265"/>
      <c r="DX51" s="265"/>
      <c r="DY51" s="265"/>
      <c r="DZ51" s="265"/>
      <c r="EA51" s="265"/>
      <c r="EB51" s="265"/>
      <c r="EC51" s="265"/>
      <c r="ED51" s="265"/>
      <c r="EE51" s="265"/>
      <c r="EF51" s="265"/>
      <c r="EG51" s="265"/>
      <c r="EH51" s="265"/>
      <c r="EI51" s="265"/>
      <c r="EJ51" s="265"/>
      <c r="EK51" s="265"/>
      <c r="EL51" s="265"/>
      <c r="EM51" s="265"/>
      <c r="EN51" s="265"/>
      <c r="EO51" s="265"/>
      <c r="EP51" s="265"/>
      <c r="EQ51" s="265"/>
      <c r="ER51" s="265"/>
      <c r="ES51" s="265"/>
      <c r="ET51" s="265"/>
      <c r="EU51" s="265"/>
      <c r="EV51" s="265"/>
      <c r="EW51" s="265"/>
      <c r="EX51" s="265"/>
      <c r="EY51" s="265"/>
      <c r="EZ51" s="265"/>
      <c r="FA51" s="265"/>
      <c r="FB51" s="265"/>
      <c r="FC51" s="265"/>
      <c r="FD51" s="265"/>
      <c r="FE51" s="265"/>
      <c r="FF51" s="265"/>
      <c r="FG51" s="265"/>
      <c r="FH51" s="265"/>
      <c r="FI51" s="265"/>
      <c r="FJ51" s="265"/>
      <c r="FK51" s="265"/>
      <c r="FL51" s="265"/>
      <c r="FM51" s="265"/>
      <c r="FN51" s="265"/>
      <c r="FO51" s="265"/>
      <c r="FP51" s="265"/>
      <c r="FQ51" s="265"/>
      <c r="FR51" s="265"/>
      <c r="FS51" s="265"/>
      <c r="FT51" s="265"/>
      <c r="FU51" s="265"/>
      <c r="FV51" s="265"/>
      <c r="FW51" s="265"/>
      <c r="FX51" s="265"/>
      <c r="FY51" s="265"/>
      <c r="FZ51" s="265"/>
      <c r="GA51" s="265"/>
      <c r="GB51" s="265"/>
      <c r="GC51" s="265"/>
      <c r="GD51" s="265"/>
      <c r="GE51" s="265"/>
      <c r="GF51" s="265"/>
      <c r="GG51" s="265"/>
      <c r="GH51" s="265"/>
    </row>
    <row r="52" spans="1:190" s="267" customFormat="1" ht="18" hidden="1" customHeight="1" x14ac:dyDescent="0.35">
      <c r="A52" s="265"/>
      <c r="B52" s="341"/>
      <c r="C52" s="342"/>
      <c r="D52" s="342"/>
      <c r="E52" s="275"/>
      <c r="F52" s="275"/>
      <c r="G52" s="275"/>
      <c r="H52" s="347"/>
      <c r="I52" s="348"/>
      <c r="J52" s="308"/>
      <c r="K52" s="276"/>
      <c r="L52" s="350"/>
      <c r="M52" s="266"/>
      <c r="N52" s="367"/>
      <c r="O52" s="355"/>
      <c r="Q52" s="265"/>
      <c r="R52" s="265"/>
      <c r="S52" s="265"/>
      <c r="T52" s="265"/>
      <c r="U52" s="265"/>
      <c r="V52" s="265"/>
      <c r="W52" s="265"/>
      <c r="X52" s="265"/>
      <c r="Y52" s="265"/>
      <c r="Z52" s="265"/>
      <c r="AA52" s="265"/>
      <c r="AB52" s="265"/>
      <c r="AC52" s="265"/>
      <c r="AD52" s="265"/>
      <c r="AE52" s="265"/>
      <c r="AF52" s="265"/>
      <c r="AG52" s="265"/>
      <c r="AH52" s="265"/>
      <c r="AI52" s="265"/>
      <c r="AJ52" s="265"/>
      <c r="AK52" s="265"/>
      <c r="AL52" s="265"/>
      <c r="AM52" s="265"/>
      <c r="AN52" s="265"/>
      <c r="AO52" s="265"/>
      <c r="AP52" s="265"/>
      <c r="AQ52" s="265"/>
      <c r="AR52" s="265"/>
      <c r="AS52" s="265"/>
      <c r="AT52" s="265"/>
      <c r="AU52" s="265"/>
      <c r="AV52" s="265"/>
      <c r="AW52" s="265"/>
      <c r="AX52" s="265"/>
      <c r="AY52" s="265"/>
      <c r="AZ52" s="265"/>
      <c r="BA52" s="265"/>
      <c r="BB52" s="265"/>
      <c r="BC52" s="265"/>
      <c r="BD52" s="265"/>
      <c r="BE52" s="265"/>
      <c r="BF52" s="265"/>
      <c r="BG52" s="265"/>
      <c r="BH52" s="265"/>
      <c r="BI52" s="265"/>
      <c r="BJ52" s="265"/>
      <c r="BK52" s="265"/>
      <c r="BL52" s="265"/>
      <c r="BM52" s="265"/>
      <c r="BN52" s="265"/>
      <c r="BO52" s="265"/>
      <c r="BP52" s="265"/>
      <c r="BQ52" s="265"/>
      <c r="BR52" s="265"/>
      <c r="BS52" s="265"/>
      <c r="BT52" s="265"/>
      <c r="BU52" s="265"/>
      <c r="BV52" s="265"/>
      <c r="BW52" s="265"/>
      <c r="BX52" s="265"/>
      <c r="BY52" s="265"/>
      <c r="BZ52" s="265"/>
      <c r="CA52" s="265"/>
      <c r="CB52" s="265"/>
      <c r="CC52" s="265"/>
      <c r="CD52" s="265"/>
      <c r="CE52" s="265"/>
      <c r="CF52" s="265"/>
      <c r="CG52" s="265"/>
      <c r="CH52" s="265"/>
      <c r="CI52" s="265"/>
      <c r="CJ52" s="265"/>
      <c r="CK52" s="265"/>
      <c r="CL52" s="265"/>
      <c r="CM52" s="265"/>
      <c r="CN52" s="265"/>
      <c r="CO52" s="265"/>
      <c r="CP52" s="265"/>
      <c r="CQ52" s="265"/>
      <c r="CR52" s="265"/>
      <c r="CS52" s="265"/>
      <c r="CT52" s="265"/>
      <c r="CU52" s="265"/>
      <c r="CV52" s="265"/>
      <c r="CW52" s="265"/>
      <c r="CX52" s="265"/>
      <c r="CY52" s="265"/>
      <c r="CZ52" s="265"/>
      <c r="DA52" s="265"/>
      <c r="DB52" s="265"/>
      <c r="DC52" s="265"/>
      <c r="DD52" s="265"/>
      <c r="DE52" s="265"/>
      <c r="DF52" s="265"/>
      <c r="DG52" s="265"/>
      <c r="DH52" s="265"/>
      <c r="DI52" s="265"/>
      <c r="DJ52" s="265"/>
      <c r="DK52" s="265"/>
      <c r="DL52" s="265"/>
      <c r="DM52" s="265"/>
      <c r="DN52" s="265"/>
      <c r="DO52" s="265"/>
      <c r="DP52" s="265"/>
      <c r="DQ52" s="265"/>
      <c r="DR52" s="265"/>
      <c r="DS52" s="265"/>
      <c r="DT52" s="265"/>
      <c r="DU52" s="265"/>
      <c r="DV52" s="265"/>
      <c r="DW52" s="265"/>
      <c r="DX52" s="265"/>
      <c r="DY52" s="265"/>
      <c r="DZ52" s="265"/>
      <c r="EA52" s="265"/>
      <c r="EB52" s="265"/>
      <c r="EC52" s="265"/>
      <c r="ED52" s="265"/>
      <c r="EE52" s="265"/>
      <c r="EF52" s="265"/>
      <c r="EG52" s="265"/>
      <c r="EH52" s="265"/>
      <c r="EI52" s="265"/>
      <c r="EJ52" s="265"/>
      <c r="EK52" s="265"/>
      <c r="EL52" s="265"/>
      <c r="EM52" s="265"/>
      <c r="EN52" s="265"/>
      <c r="EO52" s="265"/>
      <c r="EP52" s="265"/>
      <c r="EQ52" s="265"/>
      <c r="ER52" s="265"/>
      <c r="ES52" s="265"/>
      <c r="ET52" s="265"/>
      <c r="EU52" s="265"/>
      <c r="EV52" s="265"/>
      <c r="EW52" s="265"/>
      <c r="EX52" s="265"/>
      <c r="EY52" s="265"/>
      <c r="EZ52" s="265"/>
      <c r="FA52" s="265"/>
      <c r="FB52" s="265"/>
      <c r="FC52" s="265"/>
      <c r="FD52" s="265"/>
      <c r="FE52" s="265"/>
      <c r="FF52" s="265"/>
      <c r="FG52" s="265"/>
      <c r="FH52" s="265"/>
      <c r="FI52" s="265"/>
      <c r="FJ52" s="265"/>
      <c r="FK52" s="265"/>
      <c r="FL52" s="265"/>
      <c r="FM52" s="265"/>
      <c r="FN52" s="265"/>
      <c r="FO52" s="265"/>
      <c r="FP52" s="265"/>
      <c r="FQ52" s="265"/>
      <c r="FR52" s="265"/>
      <c r="FS52" s="265"/>
      <c r="FT52" s="265"/>
      <c r="FU52" s="265"/>
      <c r="FV52" s="265"/>
      <c r="FW52" s="265"/>
      <c r="FX52" s="265"/>
      <c r="FY52" s="265"/>
      <c r="FZ52" s="265"/>
      <c r="GA52" s="265"/>
      <c r="GB52" s="265"/>
      <c r="GC52" s="265"/>
      <c r="GD52" s="265"/>
      <c r="GE52" s="265"/>
      <c r="GF52" s="265"/>
      <c r="GG52" s="265"/>
      <c r="GH52" s="265"/>
    </row>
    <row r="53" spans="1:190" s="267" customFormat="1" ht="18" customHeight="1" x14ac:dyDescent="0.35">
      <c r="A53" s="265"/>
      <c r="B53" s="341"/>
      <c r="C53" s="342"/>
      <c r="D53" s="342"/>
      <c r="E53" s="348" t="s">
        <v>92</v>
      </c>
      <c r="F53" s="348"/>
      <c r="G53" s="348" t="s">
        <v>93</v>
      </c>
      <c r="H53" s="347"/>
      <c r="I53" s="348"/>
      <c r="J53" s="348" t="s">
        <v>66</v>
      </c>
      <c r="K53" s="348"/>
      <c r="L53" s="350"/>
      <c r="M53" s="266"/>
      <c r="N53" s="367"/>
      <c r="O53" s="355"/>
      <c r="Q53" s="265"/>
      <c r="R53" s="265"/>
      <c r="S53" s="265"/>
      <c r="T53" s="265"/>
      <c r="U53" s="265"/>
      <c r="V53" s="265"/>
      <c r="W53" s="265"/>
      <c r="X53" s="265"/>
      <c r="Y53" s="265"/>
      <c r="Z53" s="265"/>
      <c r="AA53" s="265"/>
      <c r="AB53" s="265"/>
      <c r="AC53" s="265"/>
      <c r="AD53" s="265"/>
      <c r="AE53" s="265"/>
      <c r="AF53" s="265"/>
      <c r="AG53" s="265"/>
      <c r="AH53" s="265"/>
      <c r="AI53" s="265"/>
      <c r="AJ53" s="265"/>
      <c r="AK53" s="265"/>
      <c r="AL53" s="265"/>
      <c r="AM53" s="265"/>
      <c r="AN53" s="265"/>
      <c r="AO53" s="265"/>
      <c r="AP53" s="265"/>
      <c r="AQ53" s="265"/>
      <c r="AR53" s="265"/>
      <c r="AS53" s="265"/>
      <c r="AT53" s="265"/>
      <c r="AU53" s="265"/>
      <c r="AV53" s="265"/>
      <c r="AW53" s="265"/>
      <c r="AX53" s="265"/>
      <c r="AY53" s="265"/>
      <c r="AZ53" s="265"/>
      <c r="BA53" s="265"/>
      <c r="BB53" s="265"/>
      <c r="BC53" s="265"/>
      <c r="BD53" s="265"/>
      <c r="BE53" s="265"/>
      <c r="BF53" s="265"/>
      <c r="BG53" s="265"/>
      <c r="BH53" s="265"/>
      <c r="BI53" s="265"/>
      <c r="BJ53" s="265"/>
      <c r="BK53" s="265"/>
      <c r="BL53" s="265"/>
      <c r="BM53" s="265"/>
      <c r="BN53" s="265"/>
      <c r="BO53" s="265"/>
      <c r="BP53" s="265"/>
      <c r="BQ53" s="265"/>
      <c r="BR53" s="265"/>
      <c r="BS53" s="265"/>
      <c r="BT53" s="265"/>
      <c r="BU53" s="265"/>
      <c r="BV53" s="265"/>
      <c r="BW53" s="265"/>
      <c r="BX53" s="265"/>
      <c r="BY53" s="265"/>
      <c r="BZ53" s="265"/>
      <c r="CA53" s="265"/>
      <c r="CB53" s="265"/>
      <c r="CC53" s="265"/>
      <c r="CD53" s="265"/>
      <c r="CE53" s="265"/>
      <c r="CF53" s="265"/>
      <c r="CG53" s="265"/>
      <c r="CH53" s="265"/>
      <c r="CI53" s="265"/>
      <c r="CJ53" s="265"/>
      <c r="CK53" s="265"/>
      <c r="CL53" s="265"/>
      <c r="CM53" s="265"/>
      <c r="CN53" s="265"/>
      <c r="CO53" s="265"/>
      <c r="CP53" s="265"/>
      <c r="CQ53" s="265"/>
      <c r="CR53" s="265"/>
      <c r="CS53" s="265"/>
      <c r="CT53" s="265"/>
      <c r="CU53" s="265"/>
      <c r="CV53" s="265"/>
      <c r="CW53" s="265"/>
      <c r="CX53" s="265"/>
      <c r="CY53" s="265"/>
      <c r="CZ53" s="265"/>
      <c r="DA53" s="265"/>
      <c r="DB53" s="265"/>
      <c r="DC53" s="265"/>
      <c r="DD53" s="265"/>
      <c r="DE53" s="265"/>
      <c r="DF53" s="265"/>
      <c r="DG53" s="265"/>
      <c r="DH53" s="265"/>
      <c r="DI53" s="265"/>
      <c r="DJ53" s="265"/>
      <c r="DK53" s="265"/>
      <c r="DL53" s="265"/>
      <c r="DM53" s="265"/>
      <c r="DN53" s="265"/>
      <c r="DO53" s="265"/>
      <c r="DP53" s="265"/>
      <c r="DQ53" s="265"/>
      <c r="DR53" s="265"/>
      <c r="DS53" s="265"/>
      <c r="DT53" s="265"/>
      <c r="DU53" s="265"/>
      <c r="DV53" s="265"/>
      <c r="DW53" s="265"/>
      <c r="DX53" s="265"/>
      <c r="DY53" s="265"/>
      <c r="DZ53" s="265"/>
      <c r="EA53" s="265"/>
      <c r="EB53" s="265"/>
      <c r="EC53" s="265"/>
      <c r="ED53" s="265"/>
      <c r="EE53" s="265"/>
      <c r="EF53" s="265"/>
      <c r="EG53" s="265"/>
      <c r="EH53" s="265"/>
      <c r="EI53" s="265"/>
      <c r="EJ53" s="265"/>
      <c r="EK53" s="265"/>
      <c r="EL53" s="265"/>
      <c r="EM53" s="265"/>
      <c r="EN53" s="265"/>
      <c r="EO53" s="265"/>
      <c r="EP53" s="265"/>
      <c r="EQ53" s="265"/>
      <c r="ER53" s="265"/>
      <c r="ES53" s="265"/>
      <c r="ET53" s="265"/>
      <c r="EU53" s="265"/>
      <c r="EV53" s="265"/>
      <c r="EW53" s="265"/>
      <c r="EX53" s="265"/>
      <c r="EY53" s="265"/>
      <c r="EZ53" s="265"/>
      <c r="FA53" s="265"/>
      <c r="FB53" s="265"/>
      <c r="FC53" s="265"/>
      <c r="FD53" s="265"/>
      <c r="FE53" s="265"/>
      <c r="FF53" s="265"/>
      <c r="FG53" s="265"/>
      <c r="FH53" s="265"/>
      <c r="FI53" s="265"/>
      <c r="FJ53" s="265"/>
      <c r="FK53" s="265"/>
      <c r="FL53" s="265"/>
      <c r="FM53" s="265"/>
      <c r="FN53" s="265"/>
      <c r="FO53" s="265"/>
      <c r="FP53" s="265"/>
      <c r="FQ53" s="265"/>
      <c r="FR53" s="265"/>
      <c r="FS53" s="265"/>
      <c r="FT53" s="265"/>
      <c r="FU53" s="265"/>
      <c r="FV53" s="265"/>
      <c r="FW53" s="265"/>
      <c r="FX53" s="265"/>
      <c r="FY53" s="265"/>
      <c r="FZ53" s="265"/>
      <c r="GA53" s="265"/>
      <c r="GB53" s="265"/>
      <c r="GC53" s="265"/>
      <c r="GD53" s="265"/>
      <c r="GE53" s="265"/>
      <c r="GF53" s="265"/>
      <c r="GG53" s="265"/>
      <c r="GH53" s="265"/>
    </row>
    <row r="54" spans="1:190" s="267" customFormat="1" ht="16.399999999999999" customHeight="1" x14ac:dyDescent="0.35">
      <c r="A54" s="265"/>
      <c r="B54" s="341"/>
      <c r="C54" s="342"/>
      <c r="D54" s="342"/>
      <c r="E54" s="348"/>
      <c r="F54" s="348"/>
      <c r="G54" s="348"/>
      <c r="H54" s="347"/>
      <c r="I54" s="348"/>
      <c r="J54" s="348"/>
      <c r="K54" s="348"/>
      <c r="L54" s="350"/>
      <c r="M54" s="266"/>
      <c r="N54" s="367"/>
      <c r="O54" s="355"/>
      <c r="Q54" s="265"/>
      <c r="R54" s="265"/>
      <c r="S54" s="265"/>
      <c r="T54" s="265"/>
      <c r="U54" s="265"/>
      <c r="V54" s="265"/>
      <c r="W54" s="265"/>
      <c r="X54" s="265"/>
      <c r="Y54" s="265"/>
      <c r="Z54" s="265"/>
      <c r="AA54" s="265"/>
      <c r="AB54" s="265"/>
      <c r="AC54" s="265"/>
      <c r="AD54" s="265"/>
      <c r="AE54" s="265"/>
      <c r="AF54" s="265"/>
      <c r="AG54" s="265"/>
      <c r="AH54" s="265"/>
      <c r="AI54" s="265"/>
      <c r="AJ54" s="265"/>
      <c r="AK54" s="265"/>
      <c r="AL54" s="265"/>
      <c r="AM54" s="265"/>
      <c r="AN54" s="265"/>
      <c r="AO54" s="265"/>
      <c r="AP54" s="265"/>
      <c r="AQ54" s="265"/>
      <c r="AR54" s="265"/>
      <c r="AS54" s="265"/>
      <c r="AT54" s="265"/>
      <c r="AU54" s="265"/>
      <c r="AV54" s="265"/>
      <c r="AW54" s="265"/>
      <c r="AX54" s="265"/>
      <c r="AY54" s="265"/>
      <c r="AZ54" s="265"/>
      <c r="BA54" s="265"/>
      <c r="BB54" s="265"/>
      <c r="BC54" s="265"/>
      <c r="BD54" s="265"/>
      <c r="BE54" s="265"/>
      <c r="BF54" s="265"/>
      <c r="BG54" s="265"/>
      <c r="BH54" s="265"/>
      <c r="BI54" s="265"/>
      <c r="BJ54" s="265"/>
      <c r="BK54" s="265"/>
      <c r="BL54" s="265"/>
      <c r="BM54" s="265"/>
      <c r="BN54" s="265"/>
      <c r="BO54" s="265"/>
      <c r="BP54" s="265"/>
      <c r="BQ54" s="265"/>
      <c r="BR54" s="265"/>
      <c r="BS54" s="265"/>
      <c r="BT54" s="265"/>
      <c r="BU54" s="265"/>
      <c r="BV54" s="265"/>
      <c r="BW54" s="265"/>
      <c r="BX54" s="265"/>
      <c r="BY54" s="265"/>
      <c r="BZ54" s="265"/>
      <c r="CA54" s="265"/>
      <c r="CB54" s="265"/>
      <c r="CC54" s="265"/>
      <c r="CD54" s="265"/>
      <c r="CE54" s="265"/>
      <c r="CF54" s="265"/>
      <c r="CG54" s="265"/>
      <c r="CH54" s="265"/>
      <c r="CI54" s="265"/>
      <c r="CJ54" s="265"/>
      <c r="CK54" s="265"/>
      <c r="CL54" s="265"/>
      <c r="CM54" s="265"/>
      <c r="CN54" s="265"/>
      <c r="CO54" s="265"/>
      <c r="CP54" s="265"/>
      <c r="CQ54" s="265"/>
      <c r="CR54" s="265"/>
      <c r="CS54" s="265"/>
      <c r="CT54" s="265"/>
      <c r="CU54" s="265"/>
      <c r="CV54" s="265"/>
      <c r="CW54" s="265"/>
      <c r="CX54" s="265"/>
      <c r="CY54" s="265"/>
      <c r="CZ54" s="265"/>
      <c r="DA54" s="265"/>
      <c r="DB54" s="265"/>
      <c r="DC54" s="265"/>
      <c r="DD54" s="265"/>
      <c r="DE54" s="265"/>
      <c r="DF54" s="265"/>
      <c r="DG54" s="265"/>
      <c r="DH54" s="265"/>
      <c r="DI54" s="265"/>
      <c r="DJ54" s="265"/>
      <c r="DK54" s="265"/>
      <c r="DL54" s="265"/>
      <c r="DM54" s="265"/>
      <c r="DN54" s="265"/>
      <c r="DO54" s="265"/>
      <c r="DP54" s="265"/>
      <c r="DQ54" s="265"/>
      <c r="DR54" s="265"/>
      <c r="DS54" s="265"/>
      <c r="DT54" s="265"/>
      <c r="DU54" s="265"/>
      <c r="DV54" s="265"/>
      <c r="DW54" s="265"/>
      <c r="DX54" s="265"/>
      <c r="DY54" s="265"/>
      <c r="DZ54" s="265"/>
      <c r="EA54" s="265"/>
      <c r="EB54" s="265"/>
      <c r="EC54" s="265"/>
      <c r="ED54" s="265"/>
      <c r="EE54" s="265"/>
      <c r="EF54" s="265"/>
      <c r="EG54" s="265"/>
      <c r="EH54" s="265"/>
      <c r="EI54" s="265"/>
      <c r="EJ54" s="265"/>
      <c r="EK54" s="265"/>
      <c r="EL54" s="265"/>
      <c r="EM54" s="265"/>
      <c r="EN54" s="265"/>
      <c r="EO54" s="265"/>
      <c r="EP54" s="265"/>
      <c r="EQ54" s="265"/>
      <c r="ER54" s="265"/>
      <c r="ES54" s="265"/>
      <c r="ET54" s="265"/>
      <c r="EU54" s="265"/>
      <c r="EV54" s="265"/>
      <c r="EW54" s="265"/>
      <c r="EX54" s="265"/>
      <c r="EY54" s="265"/>
      <c r="EZ54" s="265"/>
      <c r="FA54" s="265"/>
      <c r="FB54" s="265"/>
      <c r="FC54" s="265"/>
      <c r="FD54" s="265"/>
      <c r="FE54" s="265"/>
      <c r="FF54" s="265"/>
      <c r="FG54" s="265"/>
      <c r="FH54" s="265"/>
      <c r="FI54" s="265"/>
      <c r="FJ54" s="265"/>
      <c r="FK54" s="265"/>
      <c r="FL54" s="265"/>
      <c r="FM54" s="265"/>
      <c r="FN54" s="265"/>
      <c r="FO54" s="265"/>
      <c r="FP54" s="265"/>
      <c r="FQ54" s="265"/>
      <c r="FR54" s="265"/>
      <c r="FS54" s="265"/>
      <c r="FT54" s="265"/>
      <c r="FU54" s="265"/>
      <c r="FV54" s="265"/>
      <c r="FW54" s="265"/>
      <c r="FX54" s="265"/>
      <c r="FY54" s="265"/>
      <c r="FZ54" s="265"/>
      <c r="GA54" s="265"/>
      <c r="GB54" s="265"/>
      <c r="GC54" s="265"/>
      <c r="GD54" s="265"/>
      <c r="GE54" s="265"/>
      <c r="GF54" s="265"/>
      <c r="GG54" s="265"/>
      <c r="GH54" s="265"/>
    </row>
    <row r="55" spans="1:190" s="267" customFormat="1" ht="16.399999999999999" customHeight="1" x14ac:dyDescent="0.35">
      <c r="A55" s="265"/>
      <c r="B55" s="343"/>
      <c r="C55" s="344"/>
      <c r="D55" s="344"/>
      <c r="E55" s="348"/>
      <c r="F55" s="348"/>
      <c r="G55" s="348"/>
      <c r="H55" s="347"/>
      <c r="I55" s="349"/>
      <c r="J55" s="349"/>
      <c r="K55" s="349"/>
      <c r="L55" s="351"/>
      <c r="M55" s="266"/>
      <c r="N55" s="374"/>
      <c r="O55" s="375"/>
      <c r="Q55" s="265"/>
      <c r="R55" s="265"/>
      <c r="S55" s="265"/>
      <c r="T55" s="265"/>
      <c r="U55" s="265"/>
      <c r="V55" s="265"/>
      <c r="W55" s="265"/>
      <c r="X55" s="265"/>
      <c r="Y55" s="265"/>
      <c r="Z55" s="265"/>
      <c r="AA55" s="265"/>
      <c r="AB55" s="265"/>
      <c r="AC55" s="265"/>
      <c r="AD55" s="265"/>
      <c r="AE55" s="265"/>
      <c r="AF55" s="265"/>
      <c r="AG55" s="265"/>
      <c r="AH55" s="265"/>
      <c r="AI55" s="265"/>
      <c r="AJ55" s="265"/>
      <c r="AK55" s="265"/>
      <c r="AL55" s="265"/>
      <c r="AM55" s="265"/>
      <c r="AN55" s="265"/>
      <c r="AO55" s="265"/>
      <c r="AP55" s="265"/>
      <c r="AQ55" s="265"/>
      <c r="AR55" s="265"/>
      <c r="AS55" s="265"/>
      <c r="AT55" s="265"/>
      <c r="AU55" s="265"/>
      <c r="AV55" s="265"/>
      <c r="AW55" s="265"/>
      <c r="AX55" s="265"/>
      <c r="AY55" s="265"/>
      <c r="AZ55" s="265"/>
      <c r="BA55" s="265"/>
      <c r="BB55" s="265"/>
      <c r="BC55" s="265"/>
      <c r="BD55" s="265"/>
      <c r="BE55" s="265"/>
      <c r="BF55" s="265"/>
      <c r="BG55" s="265"/>
      <c r="BH55" s="265"/>
      <c r="BI55" s="265"/>
      <c r="BJ55" s="265"/>
      <c r="BK55" s="265"/>
      <c r="BL55" s="265"/>
      <c r="BM55" s="265"/>
      <c r="BN55" s="265"/>
      <c r="BO55" s="265"/>
      <c r="BP55" s="265"/>
      <c r="BQ55" s="265"/>
      <c r="BR55" s="265"/>
      <c r="BS55" s="265"/>
      <c r="BT55" s="265"/>
      <c r="BU55" s="265"/>
      <c r="BV55" s="265"/>
      <c r="BW55" s="265"/>
      <c r="BX55" s="265"/>
      <c r="BY55" s="265"/>
      <c r="BZ55" s="265"/>
      <c r="CA55" s="265"/>
      <c r="CB55" s="265"/>
      <c r="CC55" s="265"/>
      <c r="CD55" s="265"/>
      <c r="CE55" s="265"/>
      <c r="CF55" s="265"/>
      <c r="CG55" s="265"/>
      <c r="CH55" s="265"/>
      <c r="CI55" s="265"/>
      <c r="CJ55" s="265"/>
      <c r="CK55" s="265"/>
      <c r="CL55" s="265"/>
      <c r="CM55" s="265"/>
      <c r="CN55" s="265"/>
      <c r="CO55" s="265"/>
      <c r="CP55" s="265"/>
      <c r="CQ55" s="265"/>
      <c r="CR55" s="265"/>
      <c r="CS55" s="265"/>
      <c r="CT55" s="265"/>
      <c r="CU55" s="265"/>
      <c r="CV55" s="265"/>
      <c r="CW55" s="265"/>
      <c r="CX55" s="265"/>
      <c r="CY55" s="265"/>
      <c r="CZ55" s="265"/>
      <c r="DA55" s="265"/>
      <c r="DB55" s="265"/>
      <c r="DC55" s="265"/>
      <c r="DD55" s="265"/>
      <c r="DE55" s="265"/>
      <c r="DF55" s="265"/>
      <c r="DG55" s="265"/>
      <c r="DH55" s="265"/>
      <c r="DI55" s="265"/>
      <c r="DJ55" s="265"/>
      <c r="DK55" s="265"/>
      <c r="DL55" s="265"/>
      <c r="DM55" s="265"/>
      <c r="DN55" s="265"/>
      <c r="DO55" s="265"/>
      <c r="DP55" s="265"/>
      <c r="DQ55" s="265"/>
      <c r="DR55" s="265"/>
      <c r="DS55" s="265"/>
      <c r="DT55" s="265"/>
      <c r="DU55" s="265"/>
      <c r="DV55" s="265"/>
      <c r="DW55" s="265"/>
      <c r="DX55" s="265"/>
      <c r="DY55" s="265"/>
      <c r="DZ55" s="265"/>
      <c r="EA55" s="265"/>
      <c r="EB55" s="265"/>
      <c r="EC55" s="265"/>
      <c r="ED55" s="265"/>
      <c r="EE55" s="265"/>
      <c r="EF55" s="265"/>
      <c r="EG55" s="265"/>
      <c r="EH55" s="265"/>
      <c r="EI55" s="265"/>
      <c r="EJ55" s="265"/>
      <c r="EK55" s="265"/>
      <c r="EL55" s="265"/>
      <c r="EM55" s="265"/>
      <c r="EN55" s="265"/>
      <c r="EO55" s="265"/>
      <c r="EP55" s="265"/>
      <c r="EQ55" s="265"/>
      <c r="ER55" s="265"/>
      <c r="ES55" s="265"/>
      <c r="ET55" s="265"/>
      <c r="EU55" s="265"/>
      <c r="EV55" s="265"/>
      <c r="EW55" s="265"/>
      <c r="EX55" s="265"/>
      <c r="EY55" s="265"/>
      <c r="EZ55" s="265"/>
      <c r="FA55" s="265"/>
      <c r="FB55" s="265"/>
      <c r="FC55" s="265"/>
      <c r="FD55" s="265"/>
      <c r="FE55" s="265"/>
      <c r="FF55" s="265"/>
      <c r="FG55" s="265"/>
      <c r="FH55" s="265"/>
      <c r="FI55" s="265"/>
      <c r="FJ55" s="265"/>
      <c r="FK55" s="265"/>
      <c r="FL55" s="265"/>
      <c r="FM55" s="265"/>
      <c r="FN55" s="265"/>
      <c r="FO55" s="265"/>
      <c r="FP55" s="265"/>
      <c r="FQ55" s="265"/>
      <c r="FR55" s="265"/>
      <c r="FS55" s="265"/>
      <c r="FT55" s="265"/>
      <c r="FU55" s="265"/>
      <c r="FV55" s="265"/>
      <c r="FW55" s="265"/>
      <c r="FX55" s="265"/>
      <c r="FY55" s="265"/>
      <c r="FZ55" s="265"/>
      <c r="GA55" s="265"/>
      <c r="GB55" s="265"/>
      <c r="GC55" s="265"/>
      <c r="GD55" s="265"/>
      <c r="GE55" s="265"/>
      <c r="GF55" s="265"/>
      <c r="GG55" s="265"/>
      <c r="GH55" s="265"/>
    </row>
    <row r="56" spans="1:190" s="267" customFormat="1" ht="23.5" customHeight="1" x14ac:dyDescent="0.35">
      <c r="A56" s="265"/>
      <c r="B56" s="278"/>
      <c r="C56" s="358"/>
      <c r="D56" s="358"/>
      <c r="E56" s="376"/>
      <c r="F56" s="377"/>
      <c r="G56" s="303"/>
      <c r="H56" s="279"/>
      <c r="I56" s="304" t="s">
        <v>0</v>
      </c>
      <c r="J56" s="363">
        <v>0</v>
      </c>
      <c r="K56" s="363"/>
      <c r="L56" s="261">
        <v>0</v>
      </c>
      <c r="M56" s="280">
        <v>0</v>
      </c>
      <c r="N56" s="378">
        <v>0</v>
      </c>
      <c r="O56" s="379"/>
      <c r="Q56" s="265"/>
      <c r="R56" s="265"/>
      <c r="S56" s="265"/>
      <c r="T56" s="265"/>
      <c r="U56" s="265"/>
      <c r="V56" s="265"/>
      <c r="W56" s="265"/>
      <c r="X56" s="265"/>
      <c r="Y56" s="265"/>
      <c r="Z56" s="265"/>
      <c r="AA56" s="265"/>
      <c r="AB56" s="265"/>
      <c r="AC56" s="265"/>
      <c r="AD56" s="265"/>
      <c r="AE56" s="265"/>
      <c r="AF56" s="265"/>
      <c r="AG56" s="265"/>
      <c r="AH56" s="265"/>
      <c r="AI56" s="265"/>
      <c r="AJ56" s="265"/>
      <c r="AK56" s="265"/>
      <c r="AL56" s="265"/>
      <c r="AM56" s="265"/>
      <c r="AN56" s="265"/>
      <c r="AO56" s="265"/>
      <c r="AP56" s="265"/>
      <c r="AQ56" s="265"/>
      <c r="AR56" s="265"/>
      <c r="AS56" s="265"/>
      <c r="AT56" s="265"/>
      <c r="AU56" s="265"/>
      <c r="AV56" s="265"/>
      <c r="AW56" s="265"/>
      <c r="AX56" s="265"/>
      <c r="AY56" s="265"/>
      <c r="AZ56" s="265"/>
      <c r="BA56" s="265"/>
      <c r="BB56" s="265"/>
      <c r="BC56" s="265"/>
      <c r="BD56" s="265"/>
      <c r="BE56" s="265"/>
      <c r="BF56" s="265"/>
      <c r="BG56" s="265"/>
      <c r="BH56" s="265"/>
      <c r="BI56" s="265"/>
      <c r="BJ56" s="265"/>
      <c r="BK56" s="265"/>
      <c r="BL56" s="265"/>
      <c r="BM56" s="265"/>
      <c r="BN56" s="265"/>
      <c r="BO56" s="265"/>
      <c r="BP56" s="265"/>
      <c r="BQ56" s="265"/>
      <c r="BR56" s="265"/>
      <c r="BS56" s="265"/>
      <c r="BT56" s="265"/>
      <c r="BU56" s="265"/>
      <c r="BV56" s="265"/>
      <c r="BW56" s="265"/>
      <c r="BX56" s="265"/>
      <c r="BY56" s="265"/>
      <c r="BZ56" s="265"/>
      <c r="CA56" s="265"/>
      <c r="CB56" s="265"/>
      <c r="CC56" s="265"/>
      <c r="CD56" s="265"/>
      <c r="CE56" s="265"/>
      <c r="CF56" s="265"/>
      <c r="CG56" s="265"/>
      <c r="CH56" s="265"/>
      <c r="CI56" s="265"/>
      <c r="CJ56" s="265"/>
      <c r="CK56" s="265"/>
      <c r="CL56" s="265"/>
      <c r="CM56" s="265"/>
      <c r="CN56" s="265"/>
      <c r="CO56" s="265"/>
      <c r="CP56" s="265"/>
      <c r="CQ56" s="265"/>
      <c r="CR56" s="265"/>
      <c r="CS56" s="265"/>
      <c r="CT56" s="265"/>
      <c r="CU56" s="265"/>
      <c r="CV56" s="265"/>
      <c r="CW56" s="265"/>
      <c r="CX56" s="265"/>
      <c r="CY56" s="265"/>
      <c r="CZ56" s="265"/>
      <c r="DA56" s="265"/>
      <c r="DB56" s="265"/>
      <c r="DC56" s="265"/>
      <c r="DD56" s="265"/>
      <c r="DE56" s="265"/>
      <c r="DF56" s="265"/>
      <c r="DG56" s="265"/>
      <c r="DH56" s="265"/>
      <c r="DI56" s="265"/>
      <c r="DJ56" s="265"/>
      <c r="DK56" s="265"/>
      <c r="DL56" s="265"/>
      <c r="DM56" s="265"/>
      <c r="DN56" s="265"/>
      <c r="DO56" s="265"/>
      <c r="DP56" s="265"/>
      <c r="DQ56" s="265"/>
      <c r="DR56" s="265"/>
      <c r="DS56" s="265"/>
      <c r="DT56" s="265"/>
      <c r="DU56" s="265"/>
      <c r="DV56" s="265"/>
      <c r="DW56" s="265"/>
      <c r="DX56" s="265"/>
      <c r="DY56" s="265"/>
      <c r="DZ56" s="265"/>
      <c r="EA56" s="265"/>
      <c r="EB56" s="265"/>
      <c r="EC56" s="265"/>
      <c r="ED56" s="265"/>
      <c r="EE56" s="265"/>
      <c r="EF56" s="265"/>
      <c r="EG56" s="265"/>
      <c r="EH56" s="265"/>
      <c r="EI56" s="265"/>
      <c r="EJ56" s="265"/>
      <c r="EK56" s="265"/>
      <c r="EL56" s="265"/>
      <c r="EM56" s="265"/>
      <c r="EN56" s="265"/>
      <c r="EO56" s="265"/>
      <c r="EP56" s="265"/>
      <c r="EQ56" s="265"/>
      <c r="ER56" s="265"/>
      <c r="ES56" s="265"/>
      <c r="ET56" s="265"/>
      <c r="EU56" s="265"/>
      <c r="EV56" s="265"/>
      <c r="EW56" s="265"/>
      <c r="EX56" s="265"/>
      <c r="EY56" s="265"/>
      <c r="EZ56" s="265"/>
      <c r="FA56" s="265"/>
      <c r="FB56" s="265"/>
      <c r="FC56" s="265"/>
      <c r="FD56" s="265"/>
      <c r="FE56" s="265"/>
      <c r="FF56" s="265"/>
      <c r="FG56" s="265"/>
      <c r="FH56" s="265"/>
      <c r="FI56" s="265"/>
      <c r="FJ56" s="265"/>
      <c r="FK56" s="265"/>
      <c r="FL56" s="265"/>
      <c r="FM56" s="265"/>
      <c r="FN56" s="265"/>
      <c r="FO56" s="265"/>
      <c r="FP56" s="265"/>
      <c r="FQ56" s="265"/>
      <c r="FR56" s="265"/>
      <c r="FS56" s="265"/>
      <c r="FT56" s="265"/>
      <c r="FU56" s="265"/>
      <c r="FV56" s="265"/>
      <c r="FW56" s="265"/>
      <c r="FX56" s="265"/>
      <c r="FY56" s="265"/>
      <c r="FZ56" s="265"/>
      <c r="GA56" s="265"/>
      <c r="GB56" s="265"/>
      <c r="GC56" s="265"/>
      <c r="GD56" s="265"/>
      <c r="GE56" s="265"/>
      <c r="GF56" s="265"/>
      <c r="GG56" s="265"/>
      <c r="GH56" s="265"/>
    </row>
    <row r="57" spans="1:190" s="267" customFormat="1" ht="14.5" customHeight="1" thickBot="1" x14ac:dyDescent="0.4">
      <c r="A57" s="265"/>
      <c r="B57" s="281"/>
      <c r="C57" s="282"/>
      <c r="D57" s="282"/>
      <c r="E57" s="282"/>
      <c r="F57" s="282"/>
      <c r="G57" s="282"/>
      <c r="H57" s="282"/>
      <c r="I57" s="282"/>
      <c r="J57" s="282"/>
      <c r="K57" s="282"/>
      <c r="L57" s="283"/>
      <c r="M57" s="266"/>
      <c r="N57" s="284"/>
      <c r="O57" s="285"/>
      <c r="Q57" s="265"/>
      <c r="R57" s="265"/>
      <c r="S57" s="265"/>
      <c r="T57" s="265"/>
      <c r="U57" s="265"/>
      <c r="V57" s="265"/>
      <c r="W57" s="265"/>
      <c r="X57" s="265"/>
      <c r="Y57" s="265"/>
      <c r="Z57" s="265"/>
      <c r="AA57" s="265"/>
      <c r="AB57" s="265"/>
      <c r="AC57" s="265"/>
      <c r="AD57" s="265"/>
      <c r="AE57" s="265"/>
      <c r="AF57" s="265"/>
      <c r="AG57" s="265"/>
      <c r="AH57" s="265"/>
      <c r="AI57" s="265"/>
      <c r="AJ57" s="265"/>
      <c r="AK57" s="265"/>
      <c r="AL57" s="265"/>
      <c r="AM57" s="265"/>
      <c r="AN57" s="265"/>
      <c r="AO57" s="265"/>
      <c r="AP57" s="265"/>
      <c r="AQ57" s="265"/>
      <c r="AR57" s="265"/>
      <c r="AS57" s="265"/>
      <c r="AT57" s="265"/>
      <c r="AU57" s="265"/>
      <c r="AV57" s="265"/>
      <c r="AW57" s="265"/>
      <c r="AX57" s="265"/>
      <c r="AY57" s="265"/>
      <c r="AZ57" s="265"/>
      <c r="BA57" s="265"/>
      <c r="BB57" s="265"/>
      <c r="BC57" s="265"/>
      <c r="BD57" s="265"/>
      <c r="BE57" s="265"/>
      <c r="BF57" s="265"/>
      <c r="BG57" s="265"/>
      <c r="BH57" s="265"/>
      <c r="BI57" s="265"/>
      <c r="BJ57" s="265"/>
      <c r="BK57" s="265"/>
      <c r="BL57" s="265"/>
      <c r="BM57" s="265"/>
      <c r="BN57" s="265"/>
      <c r="BO57" s="265"/>
      <c r="BP57" s="265"/>
      <c r="BQ57" s="265"/>
      <c r="BR57" s="265"/>
      <c r="BS57" s="265"/>
      <c r="BT57" s="265"/>
      <c r="BU57" s="265"/>
      <c r="BV57" s="265"/>
      <c r="BW57" s="265"/>
      <c r="BX57" s="265"/>
      <c r="BY57" s="265"/>
      <c r="BZ57" s="265"/>
      <c r="CA57" s="265"/>
      <c r="CB57" s="265"/>
      <c r="CC57" s="265"/>
      <c r="CD57" s="265"/>
      <c r="CE57" s="265"/>
      <c r="CF57" s="265"/>
      <c r="CG57" s="265"/>
      <c r="CH57" s="265"/>
      <c r="CI57" s="265"/>
      <c r="CJ57" s="265"/>
      <c r="CK57" s="265"/>
      <c r="CL57" s="265"/>
      <c r="CM57" s="265"/>
      <c r="CN57" s="265"/>
      <c r="CO57" s="265"/>
      <c r="CP57" s="265"/>
      <c r="CQ57" s="265"/>
      <c r="CR57" s="265"/>
      <c r="CS57" s="265"/>
      <c r="CT57" s="265"/>
      <c r="CU57" s="265"/>
      <c r="CV57" s="265"/>
      <c r="CW57" s="265"/>
      <c r="CX57" s="265"/>
      <c r="CY57" s="265"/>
      <c r="CZ57" s="265"/>
      <c r="DA57" s="265"/>
      <c r="DB57" s="265"/>
      <c r="DC57" s="265"/>
      <c r="DD57" s="265"/>
      <c r="DE57" s="265"/>
      <c r="DF57" s="265"/>
      <c r="DG57" s="265"/>
      <c r="DH57" s="265"/>
      <c r="DI57" s="265"/>
      <c r="DJ57" s="265"/>
      <c r="DK57" s="265"/>
      <c r="DL57" s="265"/>
      <c r="DM57" s="265"/>
      <c r="DN57" s="265"/>
      <c r="DO57" s="265"/>
      <c r="DP57" s="265"/>
      <c r="DQ57" s="265"/>
      <c r="DR57" s="265"/>
      <c r="DS57" s="265"/>
      <c r="DT57" s="265"/>
      <c r="DU57" s="265"/>
      <c r="DV57" s="265"/>
      <c r="DW57" s="265"/>
      <c r="DX57" s="265"/>
      <c r="DY57" s="265"/>
      <c r="DZ57" s="265"/>
      <c r="EA57" s="265"/>
      <c r="EB57" s="265"/>
      <c r="EC57" s="265"/>
      <c r="ED57" s="265"/>
      <c r="EE57" s="265"/>
      <c r="EF57" s="265"/>
      <c r="EG57" s="265"/>
      <c r="EH57" s="265"/>
      <c r="EI57" s="265"/>
      <c r="EJ57" s="265"/>
      <c r="EK57" s="265"/>
      <c r="EL57" s="265"/>
      <c r="EM57" s="265"/>
      <c r="EN57" s="265"/>
      <c r="EO57" s="265"/>
      <c r="EP57" s="265"/>
      <c r="EQ57" s="265"/>
      <c r="ER57" s="265"/>
      <c r="ES57" s="265"/>
      <c r="ET57" s="265"/>
      <c r="EU57" s="265"/>
      <c r="EV57" s="265"/>
      <c r="EW57" s="265"/>
      <c r="EX57" s="265"/>
      <c r="EY57" s="265"/>
      <c r="EZ57" s="265"/>
      <c r="FA57" s="265"/>
      <c r="FB57" s="265"/>
      <c r="FC57" s="265"/>
      <c r="FD57" s="265"/>
      <c r="FE57" s="265"/>
      <c r="FF57" s="265"/>
      <c r="FG57" s="265"/>
      <c r="FH57" s="265"/>
      <c r="FI57" s="265"/>
      <c r="FJ57" s="265"/>
      <c r="FK57" s="265"/>
      <c r="FL57" s="265"/>
      <c r="FM57" s="265"/>
      <c r="FN57" s="265"/>
      <c r="FO57" s="265"/>
      <c r="FP57" s="265"/>
      <c r="FQ57" s="265"/>
      <c r="FR57" s="265"/>
      <c r="FS57" s="265"/>
      <c r="FT57" s="265"/>
      <c r="FU57" s="265"/>
      <c r="FV57" s="265"/>
      <c r="FW57" s="265"/>
      <c r="FX57" s="265"/>
      <c r="FY57" s="265"/>
      <c r="FZ57" s="265"/>
      <c r="GA57" s="265"/>
      <c r="GB57" s="265"/>
      <c r="GC57" s="265"/>
      <c r="GD57" s="265"/>
      <c r="GE57" s="265"/>
      <c r="GF57" s="265"/>
      <c r="GG57" s="265"/>
      <c r="GH57" s="265"/>
    </row>
    <row r="58" spans="1:190" ht="15" thickBot="1" x14ac:dyDescent="0.4"/>
    <row r="59" spans="1:190" s="267" customFormat="1" ht="59.5" customHeight="1" x14ac:dyDescent="0.35">
      <c r="A59" s="265"/>
      <c r="B59" s="339" t="s">
        <v>94</v>
      </c>
      <c r="C59" s="340"/>
      <c r="D59" s="340"/>
      <c r="E59" s="359" t="s">
        <v>57</v>
      </c>
      <c r="F59" s="359"/>
      <c r="G59" s="307" t="s">
        <v>90</v>
      </c>
      <c r="H59" s="307" t="s">
        <v>58</v>
      </c>
      <c r="I59" s="307" t="s">
        <v>59</v>
      </c>
      <c r="J59" s="359" t="s">
        <v>61</v>
      </c>
      <c r="K59" s="359"/>
      <c r="L59" s="274" t="s">
        <v>62</v>
      </c>
      <c r="M59" s="266"/>
      <c r="N59" s="364" t="s">
        <v>80</v>
      </c>
      <c r="O59" s="365"/>
      <c r="Q59" s="265"/>
      <c r="R59" s="265"/>
      <c r="S59" s="265"/>
      <c r="T59" s="265"/>
      <c r="U59" s="265"/>
      <c r="V59" s="265"/>
      <c r="W59" s="265"/>
      <c r="X59" s="265"/>
      <c r="Y59" s="265"/>
      <c r="Z59" s="265"/>
      <c r="AA59" s="265"/>
      <c r="AB59" s="265"/>
      <c r="AC59" s="265"/>
      <c r="AD59" s="265"/>
      <c r="AE59" s="265"/>
      <c r="AF59" s="265"/>
      <c r="AG59" s="265"/>
      <c r="AH59" s="265"/>
      <c r="AI59" s="265"/>
      <c r="AJ59" s="265"/>
      <c r="AK59" s="265"/>
      <c r="AL59" s="265"/>
      <c r="AM59" s="265"/>
      <c r="AN59" s="265"/>
      <c r="AO59" s="265"/>
      <c r="AP59" s="265"/>
      <c r="AQ59" s="265"/>
      <c r="AR59" s="265"/>
      <c r="AS59" s="265"/>
      <c r="AT59" s="265"/>
      <c r="AU59" s="265"/>
      <c r="AV59" s="265"/>
      <c r="AW59" s="265"/>
      <c r="AX59" s="265"/>
      <c r="AY59" s="265"/>
      <c r="AZ59" s="265"/>
      <c r="BA59" s="265"/>
      <c r="BB59" s="265"/>
      <c r="BC59" s="265"/>
      <c r="BD59" s="265"/>
      <c r="BE59" s="265"/>
      <c r="BF59" s="265"/>
      <c r="BG59" s="265"/>
      <c r="BH59" s="265"/>
      <c r="BI59" s="265"/>
      <c r="BJ59" s="265"/>
      <c r="BK59" s="265"/>
      <c r="BL59" s="265"/>
      <c r="BM59" s="265"/>
      <c r="BN59" s="265"/>
      <c r="BO59" s="265"/>
      <c r="BP59" s="265"/>
      <c r="BQ59" s="265"/>
      <c r="BR59" s="265"/>
      <c r="BS59" s="265"/>
      <c r="BT59" s="265"/>
      <c r="BU59" s="265"/>
      <c r="BV59" s="265"/>
      <c r="BW59" s="265"/>
      <c r="BX59" s="265"/>
      <c r="BY59" s="265"/>
      <c r="BZ59" s="265"/>
      <c r="CA59" s="265"/>
      <c r="CB59" s="265"/>
      <c r="CC59" s="265"/>
      <c r="CD59" s="265"/>
      <c r="CE59" s="265"/>
      <c r="CF59" s="265"/>
      <c r="CG59" s="265"/>
      <c r="CH59" s="265"/>
      <c r="CI59" s="265"/>
      <c r="CJ59" s="265"/>
      <c r="CK59" s="265"/>
      <c r="CL59" s="265"/>
      <c r="CM59" s="265"/>
      <c r="CN59" s="265"/>
      <c r="CO59" s="265"/>
      <c r="CP59" s="265"/>
      <c r="CQ59" s="265"/>
      <c r="CR59" s="265"/>
      <c r="CS59" s="265"/>
      <c r="CT59" s="265"/>
      <c r="CU59" s="265"/>
      <c r="CV59" s="265"/>
      <c r="CW59" s="265"/>
      <c r="CX59" s="265"/>
      <c r="CY59" s="265"/>
      <c r="CZ59" s="265"/>
      <c r="DA59" s="265"/>
      <c r="DB59" s="265"/>
      <c r="DC59" s="265"/>
      <c r="DD59" s="265"/>
      <c r="DE59" s="265"/>
      <c r="DF59" s="265"/>
      <c r="DG59" s="265"/>
      <c r="DH59" s="265"/>
      <c r="DI59" s="265"/>
      <c r="DJ59" s="265"/>
      <c r="DK59" s="265"/>
      <c r="DL59" s="265"/>
      <c r="DM59" s="265"/>
      <c r="DN59" s="265"/>
      <c r="DO59" s="265"/>
      <c r="DP59" s="265"/>
      <c r="DQ59" s="265"/>
      <c r="DR59" s="265"/>
      <c r="DS59" s="265"/>
      <c r="DT59" s="265"/>
      <c r="DU59" s="265"/>
      <c r="DV59" s="265"/>
      <c r="DW59" s="265"/>
      <c r="DX59" s="265"/>
      <c r="DY59" s="265"/>
      <c r="DZ59" s="265"/>
      <c r="EA59" s="265"/>
      <c r="EB59" s="265"/>
      <c r="EC59" s="265"/>
      <c r="ED59" s="265"/>
      <c r="EE59" s="265"/>
      <c r="EF59" s="265"/>
      <c r="EG59" s="265"/>
      <c r="EH59" s="265"/>
      <c r="EI59" s="265"/>
      <c r="EJ59" s="265"/>
      <c r="EK59" s="265"/>
      <c r="EL59" s="265"/>
      <c r="EM59" s="265"/>
      <c r="EN59" s="265"/>
      <c r="EO59" s="265"/>
      <c r="EP59" s="265"/>
      <c r="EQ59" s="265"/>
      <c r="ER59" s="265"/>
      <c r="ES59" s="265"/>
      <c r="ET59" s="265"/>
      <c r="EU59" s="265"/>
      <c r="EV59" s="265"/>
      <c r="EW59" s="265"/>
      <c r="EX59" s="265"/>
      <c r="EY59" s="265"/>
      <c r="EZ59" s="265"/>
      <c r="FA59" s="265"/>
      <c r="FB59" s="265"/>
      <c r="FC59" s="265"/>
      <c r="FD59" s="265"/>
      <c r="FE59" s="265"/>
      <c r="FF59" s="265"/>
      <c r="FG59" s="265"/>
      <c r="FH59" s="265"/>
      <c r="FI59" s="265"/>
      <c r="FJ59" s="265"/>
      <c r="FK59" s="265"/>
      <c r="FL59" s="265"/>
      <c r="FM59" s="265"/>
      <c r="FN59" s="265"/>
      <c r="FO59" s="265"/>
      <c r="FP59" s="265"/>
      <c r="FQ59" s="265"/>
      <c r="FR59" s="265"/>
      <c r="FS59" s="265"/>
      <c r="FT59" s="265"/>
      <c r="FU59" s="265"/>
      <c r="FV59" s="265"/>
      <c r="FW59" s="265"/>
      <c r="FX59" s="265"/>
      <c r="FY59" s="265"/>
      <c r="FZ59" s="265"/>
      <c r="GA59" s="265"/>
      <c r="GB59" s="265"/>
      <c r="GC59" s="265"/>
      <c r="GD59" s="265"/>
      <c r="GE59" s="265"/>
      <c r="GF59" s="265"/>
      <c r="GG59" s="265"/>
      <c r="GH59" s="265"/>
    </row>
    <row r="60" spans="1:190" s="267" customFormat="1" ht="21" hidden="1" customHeight="1" x14ac:dyDescent="0.35">
      <c r="A60" s="265"/>
      <c r="B60" s="341"/>
      <c r="C60" s="342"/>
      <c r="D60" s="342"/>
      <c r="E60" s="275"/>
      <c r="F60" s="275"/>
      <c r="G60" s="275"/>
      <c r="H60" s="347" t="s">
        <v>95</v>
      </c>
      <c r="I60" s="348" t="s">
        <v>65</v>
      </c>
      <c r="J60" s="308"/>
      <c r="K60" s="276"/>
      <c r="L60" s="350" t="s">
        <v>66</v>
      </c>
      <c r="M60" s="266"/>
      <c r="N60" s="372">
        <v>244021</v>
      </c>
      <c r="O60" s="373"/>
      <c r="Q60" s="265"/>
      <c r="R60" s="265"/>
      <c r="S60" s="265"/>
      <c r="T60" s="265"/>
      <c r="U60" s="265"/>
      <c r="V60" s="265"/>
      <c r="W60" s="265"/>
      <c r="X60" s="265"/>
      <c r="Y60" s="265"/>
      <c r="Z60" s="265"/>
      <c r="AA60" s="265"/>
      <c r="AB60" s="265"/>
      <c r="AC60" s="265"/>
      <c r="AD60" s="265"/>
      <c r="AE60" s="265"/>
      <c r="AF60" s="265"/>
      <c r="AG60" s="265"/>
      <c r="AH60" s="265"/>
      <c r="AI60" s="265"/>
      <c r="AJ60" s="265"/>
      <c r="AK60" s="265"/>
      <c r="AL60" s="265"/>
      <c r="AM60" s="265"/>
      <c r="AN60" s="265"/>
      <c r="AO60" s="265"/>
      <c r="AP60" s="265"/>
      <c r="AQ60" s="265"/>
      <c r="AR60" s="265"/>
      <c r="AS60" s="265"/>
      <c r="AT60" s="265"/>
      <c r="AU60" s="265"/>
      <c r="AV60" s="265"/>
      <c r="AW60" s="265"/>
      <c r="AX60" s="265"/>
      <c r="AY60" s="265"/>
      <c r="AZ60" s="265"/>
      <c r="BA60" s="265"/>
      <c r="BB60" s="265"/>
      <c r="BC60" s="265"/>
      <c r="BD60" s="265"/>
      <c r="BE60" s="265"/>
      <c r="BF60" s="265"/>
      <c r="BG60" s="265"/>
      <c r="BH60" s="265"/>
      <c r="BI60" s="265"/>
      <c r="BJ60" s="265"/>
      <c r="BK60" s="265"/>
      <c r="BL60" s="265"/>
      <c r="BM60" s="265"/>
      <c r="BN60" s="265"/>
      <c r="BO60" s="265"/>
      <c r="BP60" s="265"/>
      <c r="BQ60" s="265"/>
      <c r="BR60" s="265"/>
      <c r="BS60" s="265"/>
      <c r="BT60" s="265"/>
      <c r="BU60" s="265"/>
      <c r="BV60" s="265"/>
      <c r="BW60" s="265"/>
      <c r="BX60" s="265"/>
      <c r="BY60" s="265"/>
      <c r="BZ60" s="265"/>
      <c r="CA60" s="265"/>
      <c r="CB60" s="265"/>
      <c r="CC60" s="265"/>
      <c r="CD60" s="265"/>
      <c r="CE60" s="265"/>
      <c r="CF60" s="265"/>
      <c r="CG60" s="265"/>
      <c r="CH60" s="265"/>
      <c r="CI60" s="265"/>
      <c r="CJ60" s="265"/>
      <c r="CK60" s="265"/>
      <c r="CL60" s="265"/>
      <c r="CM60" s="265"/>
      <c r="CN60" s="265"/>
      <c r="CO60" s="265"/>
      <c r="CP60" s="265"/>
      <c r="CQ60" s="265"/>
      <c r="CR60" s="265"/>
      <c r="CS60" s="265"/>
      <c r="CT60" s="265"/>
      <c r="CU60" s="265"/>
      <c r="CV60" s="265"/>
      <c r="CW60" s="265"/>
      <c r="CX60" s="265"/>
      <c r="CY60" s="265"/>
      <c r="CZ60" s="265"/>
      <c r="DA60" s="265"/>
      <c r="DB60" s="265"/>
      <c r="DC60" s="265"/>
      <c r="DD60" s="265"/>
      <c r="DE60" s="265"/>
      <c r="DF60" s="265"/>
      <c r="DG60" s="265"/>
      <c r="DH60" s="265"/>
      <c r="DI60" s="265"/>
      <c r="DJ60" s="265"/>
      <c r="DK60" s="265"/>
      <c r="DL60" s="265"/>
      <c r="DM60" s="265"/>
      <c r="DN60" s="265"/>
      <c r="DO60" s="265"/>
      <c r="DP60" s="265"/>
      <c r="DQ60" s="265"/>
      <c r="DR60" s="265"/>
      <c r="DS60" s="265"/>
      <c r="DT60" s="265"/>
      <c r="DU60" s="265"/>
      <c r="DV60" s="265"/>
      <c r="DW60" s="265"/>
      <c r="DX60" s="265"/>
      <c r="DY60" s="265"/>
      <c r="DZ60" s="265"/>
      <c r="EA60" s="265"/>
      <c r="EB60" s="265"/>
      <c r="EC60" s="265"/>
      <c r="ED60" s="265"/>
      <c r="EE60" s="265"/>
      <c r="EF60" s="265"/>
      <c r="EG60" s="265"/>
      <c r="EH60" s="265"/>
      <c r="EI60" s="265"/>
      <c r="EJ60" s="265"/>
      <c r="EK60" s="265"/>
      <c r="EL60" s="265"/>
      <c r="EM60" s="265"/>
      <c r="EN60" s="265"/>
      <c r="EO60" s="265"/>
      <c r="EP60" s="265"/>
      <c r="EQ60" s="265"/>
      <c r="ER60" s="265"/>
      <c r="ES60" s="265"/>
      <c r="ET60" s="265"/>
      <c r="EU60" s="265"/>
      <c r="EV60" s="265"/>
      <c r="EW60" s="265"/>
      <c r="EX60" s="265"/>
      <c r="EY60" s="265"/>
      <c r="EZ60" s="265"/>
      <c r="FA60" s="265"/>
      <c r="FB60" s="265"/>
      <c r="FC60" s="265"/>
      <c r="FD60" s="265"/>
      <c r="FE60" s="265"/>
      <c r="FF60" s="265"/>
      <c r="FG60" s="265"/>
      <c r="FH60" s="265"/>
      <c r="FI60" s="265"/>
      <c r="FJ60" s="265"/>
      <c r="FK60" s="265"/>
      <c r="FL60" s="265"/>
      <c r="FM60" s="265"/>
      <c r="FN60" s="265"/>
      <c r="FO60" s="265"/>
      <c r="FP60" s="265"/>
      <c r="FQ60" s="265"/>
      <c r="FR60" s="265"/>
      <c r="FS60" s="265"/>
      <c r="FT60" s="265"/>
      <c r="FU60" s="265"/>
      <c r="FV60" s="265"/>
      <c r="FW60" s="265"/>
      <c r="FX60" s="265"/>
      <c r="FY60" s="265"/>
      <c r="FZ60" s="265"/>
      <c r="GA60" s="265"/>
      <c r="GB60" s="265"/>
      <c r="GC60" s="265"/>
      <c r="GD60" s="265"/>
      <c r="GE60" s="265"/>
      <c r="GF60" s="265"/>
      <c r="GG60" s="265"/>
      <c r="GH60" s="265"/>
    </row>
    <row r="61" spans="1:190" s="267" customFormat="1" ht="18" hidden="1" customHeight="1" x14ac:dyDescent="0.35">
      <c r="A61" s="265"/>
      <c r="B61" s="341"/>
      <c r="C61" s="342"/>
      <c r="D61" s="342"/>
      <c r="E61" s="275"/>
      <c r="F61" s="275"/>
      <c r="G61" s="275"/>
      <c r="H61" s="347"/>
      <c r="I61" s="348"/>
      <c r="J61" s="308"/>
      <c r="K61" s="276"/>
      <c r="L61" s="350"/>
      <c r="M61" s="266"/>
      <c r="N61" s="367"/>
      <c r="O61" s="355"/>
      <c r="Q61" s="265"/>
      <c r="R61" s="265"/>
      <c r="S61" s="265"/>
      <c r="T61" s="265"/>
      <c r="U61" s="265"/>
      <c r="V61" s="265"/>
      <c r="W61" s="265"/>
      <c r="X61" s="265"/>
      <c r="Y61" s="265"/>
      <c r="Z61" s="265"/>
      <c r="AA61" s="265"/>
      <c r="AB61" s="265"/>
      <c r="AC61" s="265"/>
      <c r="AD61" s="265"/>
      <c r="AE61" s="265"/>
      <c r="AF61" s="265"/>
      <c r="AG61" s="265"/>
      <c r="AH61" s="265"/>
      <c r="AI61" s="265"/>
      <c r="AJ61" s="265"/>
      <c r="AK61" s="265"/>
      <c r="AL61" s="265"/>
      <c r="AM61" s="265"/>
      <c r="AN61" s="265"/>
      <c r="AO61" s="265"/>
      <c r="AP61" s="265"/>
      <c r="AQ61" s="265"/>
      <c r="AR61" s="265"/>
      <c r="AS61" s="265"/>
      <c r="AT61" s="265"/>
      <c r="AU61" s="265"/>
      <c r="AV61" s="265"/>
      <c r="AW61" s="265"/>
      <c r="AX61" s="265"/>
      <c r="AY61" s="265"/>
      <c r="AZ61" s="265"/>
      <c r="BA61" s="265"/>
      <c r="BB61" s="265"/>
      <c r="BC61" s="265"/>
      <c r="BD61" s="265"/>
      <c r="BE61" s="265"/>
      <c r="BF61" s="265"/>
      <c r="BG61" s="265"/>
      <c r="BH61" s="265"/>
      <c r="BI61" s="265"/>
      <c r="BJ61" s="265"/>
      <c r="BK61" s="265"/>
      <c r="BL61" s="265"/>
      <c r="BM61" s="265"/>
      <c r="BN61" s="265"/>
      <c r="BO61" s="265"/>
      <c r="BP61" s="265"/>
      <c r="BQ61" s="265"/>
      <c r="BR61" s="265"/>
      <c r="BS61" s="265"/>
      <c r="BT61" s="265"/>
      <c r="BU61" s="265"/>
      <c r="BV61" s="265"/>
      <c r="BW61" s="265"/>
      <c r="BX61" s="265"/>
      <c r="BY61" s="265"/>
      <c r="BZ61" s="265"/>
      <c r="CA61" s="265"/>
      <c r="CB61" s="265"/>
      <c r="CC61" s="265"/>
      <c r="CD61" s="265"/>
      <c r="CE61" s="265"/>
      <c r="CF61" s="265"/>
      <c r="CG61" s="265"/>
      <c r="CH61" s="265"/>
      <c r="CI61" s="265"/>
      <c r="CJ61" s="265"/>
      <c r="CK61" s="265"/>
      <c r="CL61" s="265"/>
      <c r="CM61" s="265"/>
      <c r="CN61" s="265"/>
      <c r="CO61" s="265"/>
      <c r="CP61" s="265"/>
      <c r="CQ61" s="265"/>
      <c r="CR61" s="265"/>
      <c r="CS61" s="265"/>
      <c r="CT61" s="265"/>
      <c r="CU61" s="265"/>
      <c r="CV61" s="265"/>
      <c r="CW61" s="265"/>
      <c r="CX61" s="265"/>
      <c r="CY61" s="265"/>
      <c r="CZ61" s="265"/>
      <c r="DA61" s="265"/>
      <c r="DB61" s="265"/>
      <c r="DC61" s="265"/>
      <c r="DD61" s="265"/>
      <c r="DE61" s="265"/>
      <c r="DF61" s="265"/>
      <c r="DG61" s="265"/>
      <c r="DH61" s="265"/>
      <c r="DI61" s="265"/>
      <c r="DJ61" s="265"/>
      <c r="DK61" s="265"/>
      <c r="DL61" s="265"/>
      <c r="DM61" s="265"/>
      <c r="DN61" s="265"/>
      <c r="DO61" s="265"/>
      <c r="DP61" s="265"/>
      <c r="DQ61" s="265"/>
      <c r="DR61" s="265"/>
      <c r="DS61" s="265"/>
      <c r="DT61" s="265"/>
      <c r="DU61" s="265"/>
      <c r="DV61" s="265"/>
      <c r="DW61" s="265"/>
      <c r="DX61" s="265"/>
      <c r="DY61" s="265"/>
      <c r="DZ61" s="265"/>
      <c r="EA61" s="265"/>
      <c r="EB61" s="265"/>
      <c r="EC61" s="265"/>
      <c r="ED61" s="265"/>
      <c r="EE61" s="265"/>
      <c r="EF61" s="265"/>
      <c r="EG61" s="265"/>
      <c r="EH61" s="265"/>
      <c r="EI61" s="265"/>
      <c r="EJ61" s="265"/>
      <c r="EK61" s="265"/>
      <c r="EL61" s="265"/>
      <c r="EM61" s="265"/>
      <c r="EN61" s="265"/>
      <c r="EO61" s="265"/>
      <c r="EP61" s="265"/>
      <c r="EQ61" s="265"/>
      <c r="ER61" s="265"/>
      <c r="ES61" s="265"/>
      <c r="ET61" s="265"/>
      <c r="EU61" s="265"/>
      <c r="EV61" s="265"/>
      <c r="EW61" s="265"/>
      <c r="EX61" s="265"/>
      <c r="EY61" s="265"/>
      <c r="EZ61" s="265"/>
      <c r="FA61" s="265"/>
      <c r="FB61" s="265"/>
      <c r="FC61" s="265"/>
      <c r="FD61" s="265"/>
      <c r="FE61" s="265"/>
      <c r="FF61" s="265"/>
      <c r="FG61" s="265"/>
      <c r="FH61" s="265"/>
      <c r="FI61" s="265"/>
      <c r="FJ61" s="265"/>
      <c r="FK61" s="265"/>
      <c r="FL61" s="265"/>
      <c r="FM61" s="265"/>
      <c r="FN61" s="265"/>
      <c r="FO61" s="265"/>
      <c r="FP61" s="265"/>
      <c r="FQ61" s="265"/>
      <c r="FR61" s="265"/>
      <c r="FS61" s="265"/>
      <c r="FT61" s="265"/>
      <c r="FU61" s="265"/>
      <c r="FV61" s="265"/>
      <c r="FW61" s="265"/>
      <c r="FX61" s="265"/>
      <c r="FY61" s="265"/>
      <c r="FZ61" s="265"/>
      <c r="GA61" s="265"/>
      <c r="GB61" s="265"/>
      <c r="GC61" s="265"/>
      <c r="GD61" s="265"/>
      <c r="GE61" s="265"/>
      <c r="GF61" s="265"/>
      <c r="GG61" s="265"/>
      <c r="GH61" s="265"/>
    </row>
    <row r="62" spans="1:190" s="267" customFormat="1" ht="18" customHeight="1" x14ac:dyDescent="0.35">
      <c r="A62" s="265"/>
      <c r="B62" s="341"/>
      <c r="C62" s="342"/>
      <c r="D62" s="342"/>
      <c r="E62" s="348" t="s">
        <v>96</v>
      </c>
      <c r="F62" s="348"/>
      <c r="G62" s="348" t="s">
        <v>93</v>
      </c>
      <c r="H62" s="347"/>
      <c r="I62" s="348"/>
      <c r="J62" s="348" t="s">
        <v>66</v>
      </c>
      <c r="K62" s="348"/>
      <c r="L62" s="350"/>
      <c r="M62" s="266"/>
      <c r="N62" s="367"/>
      <c r="O62" s="355"/>
      <c r="Q62" s="265"/>
      <c r="R62" s="265"/>
      <c r="S62" s="265"/>
      <c r="T62" s="265"/>
      <c r="U62" s="265"/>
      <c r="V62" s="265"/>
      <c r="W62" s="265"/>
      <c r="X62" s="265"/>
      <c r="Y62" s="265"/>
      <c r="Z62" s="265"/>
      <c r="AA62" s="265"/>
      <c r="AB62" s="265"/>
      <c r="AC62" s="265"/>
      <c r="AD62" s="265"/>
      <c r="AE62" s="265"/>
      <c r="AF62" s="265"/>
      <c r="AG62" s="265"/>
      <c r="AH62" s="265"/>
      <c r="AI62" s="265"/>
      <c r="AJ62" s="265"/>
      <c r="AK62" s="265"/>
      <c r="AL62" s="265"/>
      <c r="AM62" s="265"/>
      <c r="AN62" s="265"/>
      <c r="AO62" s="265"/>
      <c r="AP62" s="265"/>
      <c r="AQ62" s="265"/>
      <c r="AR62" s="265"/>
      <c r="AS62" s="265"/>
      <c r="AT62" s="265"/>
      <c r="AU62" s="265"/>
      <c r="AV62" s="265"/>
      <c r="AW62" s="265"/>
      <c r="AX62" s="265"/>
      <c r="AY62" s="265"/>
      <c r="AZ62" s="265"/>
      <c r="BA62" s="265"/>
      <c r="BB62" s="265"/>
      <c r="BC62" s="265"/>
      <c r="BD62" s="265"/>
      <c r="BE62" s="265"/>
      <c r="BF62" s="265"/>
      <c r="BG62" s="265"/>
      <c r="BH62" s="265"/>
      <c r="BI62" s="265"/>
      <c r="BJ62" s="265"/>
      <c r="BK62" s="265"/>
      <c r="BL62" s="265"/>
      <c r="BM62" s="265"/>
      <c r="BN62" s="265"/>
      <c r="BO62" s="265"/>
      <c r="BP62" s="265"/>
      <c r="BQ62" s="265"/>
      <c r="BR62" s="265"/>
      <c r="BS62" s="265"/>
      <c r="BT62" s="265"/>
      <c r="BU62" s="265"/>
      <c r="BV62" s="265"/>
      <c r="BW62" s="265"/>
      <c r="BX62" s="265"/>
      <c r="BY62" s="265"/>
      <c r="BZ62" s="265"/>
      <c r="CA62" s="265"/>
      <c r="CB62" s="265"/>
      <c r="CC62" s="265"/>
      <c r="CD62" s="265"/>
      <c r="CE62" s="265"/>
      <c r="CF62" s="265"/>
      <c r="CG62" s="265"/>
      <c r="CH62" s="265"/>
      <c r="CI62" s="265"/>
      <c r="CJ62" s="265"/>
      <c r="CK62" s="265"/>
      <c r="CL62" s="265"/>
      <c r="CM62" s="265"/>
      <c r="CN62" s="265"/>
      <c r="CO62" s="265"/>
      <c r="CP62" s="265"/>
      <c r="CQ62" s="265"/>
      <c r="CR62" s="265"/>
      <c r="CS62" s="265"/>
      <c r="CT62" s="265"/>
      <c r="CU62" s="265"/>
      <c r="CV62" s="265"/>
      <c r="CW62" s="265"/>
      <c r="CX62" s="265"/>
      <c r="CY62" s="265"/>
      <c r="CZ62" s="265"/>
      <c r="DA62" s="265"/>
      <c r="DB62" s="265"/>
      <c r="DC62" s="265"/>
      <c r="DD62" s="265"/>
      <c r="DE62" s="265"/>
      <c r="DF62" s="265"/>
      <c r="DG62" s="265"/>
      <c r="DH62" s="265"/>
      <c r="DI62" s="265"/>
      <c r="DJ62" s="265"/>
      <c r="DK62" s="265"/>
      <c r="DL62" s="265"/>
      <c r="DM62" s="265"/>
      <c r="DN62" s="265"/>
      <c r="DO62" s="265"/>
      <c r="DP62" s="265"/>
      <c r="DQ62" s="265"/>
      <c r="DR62" s="265"/>
      <c r="DS62" s="265"/>
      <c r="DT62" s="265"/>
      <c r="DU62" s="265"/>
      <c r="DV62" s="265"/>
      <c r="DW62" s="265"/>
      <c r="DX62" s="265"/>
      <c r="DY62" s="265"/>
      <c r="DZ62" s="265"/>
      <c r="EA62" s="265"/>
      <c r="EB62" s="265"/>
      <c r="EC62" s="265"/>
      <c r="ED62" s="265"/>
      <c r="EE62" s="265"/>
      <c r="EF62" s="265"/>
      <c r="EG62" s="265"/>
      <c r="EH62" s="265"/>
      <c r="EI62" s="265"/>
      <c r="EJ62" s="265"/>
      <c r="EK62" s="265"/>
      <c r="EL62" s="265"/>
      <c r="EM62" s="265"/>
      <c r="EN62" s="265"/>
      <c r="EO62" s="265"/>
      <c r="EP62" s="265"/>
      <c r="EQ62" s="265"/>
      <c r="ER62" s="265"/>
      <c r="ES62" s="265"/>
      <c r="ET62" s="265"/>
      <c r="EU62" s="265"/>
      <c r="EV62" s="265"/>
      <c r="EW62" s="265"/>
      <c r="EX62" s="265"/>
      <c r="EY62" s="265"/>
      <c r="EZ62" s="265"/>
      <c r="FA62" s="265"/>
      <c r="FB62" s="265"/>
      <c r="FC62" s="265"/>
      <c r="FD62" s="265"/>
      <c r="FE62" s="265"/>
      <c r="FF62" s="265"/>
      <c r="FG62" s="265"/>
      <c r="FH62" s="265"/>
      <c r="FI62" s="265"/>
      <c r="FJ62" s="265"/>
      <c r="FK62" s="265"/>
      <c r="FL62" s="265"/>
      <c r="FM62" s="265"/>
      <c r="FN62" s="265"/>
      <c r="FO62" s="265"/>
      <c r="FP62" s="265"/>
      <c r="FQ62" s="265"/>
      <c r="FR62" s="265"/>
      <c r="FS62" s="265"/>
      <c r="FT62" s="265"/>
      <c r="FU62" s="265"/>
      <c r="FV62" s="265"/>
      <c r="FW62" s="265"/>
      <c r="FX62" s="265"/>
      <c r="FY62" s="265"/>
      <c r="FZ62" s="265"/>
      <c r="GA62" s="265"/>
      <c r="GB62" s="265"/>
      <c r="GC62" s="265"/>
      <c r="GD62" s="265"/>
      <c r="GE62" s="265"/>
      <c r="GF62" s="265"/>
      <c r="GG62" s="265"/>
      <c r="GH62" s="265"/>
    </row>
    <row r="63" spans="1:190" s="267" customFormat="1" ht="16.399999999999999" customHeight="1" x14ac:dyDescent="0.35">
      <c r="A63" s="265"/>
      <c r="B63" s="341"/>
      <c r="C63" s="342"/>
      <c r="D63" s="342"/>
      <c r="E63" s="348"/>
      <c r="F63" s="348"/>
      <c r="G63" s="348"/>
      <c r="H63" s="347"/>
      <c r="I63" s="348"/>
      <c r="J63" s="348"/>
      <c r="K63" s="348"/>
      <c r="L63" s="350"/>
      <c r="M63" s="266"/>
      <c r="N63" s="367"/>
      <c r="O63" s="35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65"/>
      <c r="AR63" s="265"/>
      <c r="AS63" s="265"/>
      <c r="AT63" s="265"/>
      <c r="AU63" s="265"/>
      <c r="AV63" s="265"/>
      <c r="AW63" s="265"/>
      <c r="AX63" s="265"/>
      <c r="AY63" s="265"/>
      <c r="AZ63" s="265"/>
      <c r="BA63" s="265"/>
      <c r="BB63" s="265"/>
      <c r="BC63" s="265"/>
      <c r="BD63" s="265"/>
      <c r="BE63" s="265"/>
      <c r="BF63" s="265"/>
      <c r="BG63" s="265"/>
      <c r="BH63" s="265"/>
      <c r="BI63" s="265"/>
      <c r="BJ63" s="265"/>
      <c r="BK63" s="265"/>
      <c r="BL63" s="265"/>
      <c r="BM63" s="265"/>
      <c r="BN63" s="265"/>
      <c r="BO63" s="265"/>
      <c r="BP63" s="265"/>
      <c r="BQ63" s="265"/>
      <c r="BR63" s="265"/>
      <c r="BS63" s="265"/>
      <c r="BT63" s="265"/>
      <c r="BU63" s="265"/>
      <c r="BV63" s="265"/>
      <c r="BW63" s="265"/>
      <c r="BX63" s="265"/>
      <c r="BY63" s="265"/>
      <c r="BZ63" s="265"/>
      <c r="CA63" s="265"/>
      <c r="CB63" s="265"/>
      <c r="CC63" s="265"/>
      <c r="CD63" s="265"/>
      <c r="CE63" s="265"/>
      <c r="CF63" s="265"/>
      <c r="CG63" s="265"/>
      <c r="CH63" s="265"/>
      <c r="CI63" s="265"/>
      <c r="CJ63" s="265"/>
      <c r="CK63" s="265"/>
      <c r="CL63" s="265"/>
      <c r="CM63" s="265"/>
      <c r="CN63" s="265"/>
      <c r="CO63" s="265"/>
      <c r="CP63" s="265"/>
      <c r="CQ63" s="265"/>
      <c r="CR63" s="265"/>
      <c r="CS63" s="265"/>
      <c r="CT63" s="265"/>
      <c r="CU63" s="265"/>
      <c r="CV63" s="265"/>
      <c r="CW63" s="265"/>
      <c r="CX63" s="265"/>
      <c r="CY63" s="265"/>
      <c r="CZ63" s="265"/>
      <c r="DA63" s="265"/>
      <c r="DB63" s="265"/>
      <c r="DC63" s="265"/>
      <c r="DD63" s="265"/>
      <c r="DE63" s="265"/>
      <c r="DF63" s="265"/>
      <c r="DG63" s="265"/>
      <c r="DH63" s="265"/>
      <c r="DI63" s="265"/>
      <c r="DJ63" s="265"/>
      <c r="DK63" s="265"/>
      <c r="DL63" s="265"/>
      <c r="DM63" s="265"/>
      <c r="DN63" s="265"/>
      <c r="DO63" s="265"/>
      <c r="DP63" s="265"/>
      <c r="DQ63" s="265"/>
      <c r="DR63" s="265"/>
      <c r="DS63" s="265"/>
      <c r="DT63" s="265"/>
      <c r="DU63" s="265"/>
      <c r="DV63" s="265"/>
      <c r="DW63" s="265"/>
      <c r="DX63" s="265"/>
      <c r="DY63" s="265"/>
      <c r="DZ63" s="265"/>
      <c r="EA63" s="265"/>
      <c r="EB63" s="265"/>
      <c r="EC63" s="265"/>
      <c r="ED63" s="265"/>
      <c r="EE63" s="265"/>
      <c r="EF63" s="265"/>
      <c r="EG63" s="265"/>
      <c r="EH63" s="265"/>
      <c r="EI63" s="265"/>
      <c r="EJ63" s="265"/>
      <c r="EK63" s="265"/>
      <c r="EL63" s="265"/>
      <c r="EM63" s="265"/>
      <c r="EN63" s="265"/>
      <c r="EO63" s="265"/>
      <c r="EP63" s="265"/>
      <c r="EQ63" s="265"/>
      <c r="ER63" s="265"/>
      <c r="ES63" s="265"/>
      <c r="ET63" s="265"/>
      <c r="EU63" s="265"/>
      <c r="EV63" s="265"/>
      <c r="EW63" s="265"/>
      <c r="EX63" s="265"/>
      <c r="EY63" s="265"/>
      <c r="EZ63" s="265"/>
      <c r="FA63" s="265"/>
      <c r="FB63" s="265"/>
      <c r="FC63" s="265"/>
      <c r="FD63" s="265"/>
      <c r="FE63" s="265"/>
      <c r="FF63" s="265"/>
      <c r="FG63" s="265"/>
      <c r="FH63" s="265"/>
      <c r="FI63" s="265"/>
      <c r="FJ63" s="265"/>
      <c r="FK63" s="265"/>
      <c r="FL63" s="265"/>
      <c r="FM63" s="265"/>
      <c r="FN63" s="265"/>
      <c r="FO63" s="265"/>
      <c r="FP63" s="265"/>
      <c r="FQ63" s="265"/>
      <c r="FR63" s="265"/>
      <c r="FS63" s="265"/>
      <c r="FT63" s="265"/>
      <c r="FU63" s="265"/>
      <c r="FV63" s="265"/>
      <c r="FW63" s="265"/>
      <c r="FX63" s="265"/>
      <c r="FY63" s="265"/>
      <c r="FZ63" s="265"/>
      <c r="GA63" s="265"/>
      <c r="GB63" s="265"/>
      <c r="GC63" s="265"/>
      <c r="GD63" s="265"/>
      <c r="GE63" s="265"/>
      <c r="GF63" s="265"/>
      <c r="GG63" s="265"/>
      <c r="GH63" s="265"/>
    </row>
    <row r="64" spans="1:190" s="267" customFormat="1" ht="16" customHeight="1" x14ac:dyDescent="0.35">
      <c r="A64" s="265"/>
      <c r="B64" s="343"/>
      <c r="C64" s="344"/>
      <c r="D64" s="344"/>
      <c r="E64" s="348"/>
      <c r="F64" s="348"/>
      <c r="G64" s="348"/>
      <c r="H64" s="347"/>
      <c r="I64" s="349"/>
      <c r="J64" s="349"/>
      <c r="K64" s="349"/>
      <c r="L64" s="351"/>
      <c r="M64" s="266"/>
      <c r="N64" s="374"/>
      <c r="O64" s="37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5"/>
      <c r="BR64" s="265"/>
      <c r="BS64" s="265"/>
      <c r="BT64" s="265"/>
      <c r="BU64" s="265"/>
      <c r="BV64" s="265"/>
      <c r="BW64" s="265"/>
      <c r="BX64" s="265"/>
      <c r="BY64" s="265"/>
      <c r="BZ64" s="265"/>
      <c r="CA64" s="265"/>
      <c r="CB64" s="265"/>
      <c r="CC64" s="265"/>
      <c r="CD64" s="265"/>
      <c r="CE64" s="265"/>
      <c r="CF64" s="265"/>
      <c r="CG64" s="265"/>
      <c r="CH64" s="265"/>
      <c r="CI64" s="265"/>
      <c r="CJ64" s="265"/>
      <c r="CK64" s="265"/>
      <c r="CL64" s="265"/>
      <c r="CM64" s="265"/>
      <c r="CN64" s="265"/>
      <c r="CO64" s="265"/>
      <c r="CP64" s="265"/>
      <c r="CQ64" s="265"/>
      <c r="CR64" s="265"/>
      <c r="CS64" s="265"/>
      <c r="CT64" s="265"/>
      <c r="CU64" s="265"/>
      <c r="CV64" s="265"/>
      <c r="CW64" s="265"/>
      <c r="CX64" s="265"/>
      <c r="CY64" s="265"/>
      <c r="CZ64" s="265"/>
      <c r="DA64" s="265"/>
      <c r="DB64" s="265"/>
      <c r="DC64" s="265"/>
      <c r="DD64" s="265"/>
      <c r="DE64" s="265"/>
      <c r="DF64" s="265"/>
      <c r="DG64" s="265"/>
      <c r="DH64" s="265"/>
      <c r="DI64" s="265"/>
      <c r="DJ64" s="265"/>
      <c r="DK64" s="265"/>
      <c r="DL64" s="265"/>
      <c r="DM64" s="265"/>
      <c r="DN64" s="265"/>
      <c r="DO64" s="265"/>
      <c r="DP64" s="265"/>
      <c r="DQ64" s="265"/>
      <c r="DR64" s="265"/>
      <c r="DS64" s="265"/>
      <c r="DT64" s="265"/>
      <c r="DU64" s="265"/>
      <c r="DV64" s="265"/>
      <c r="DW64" s="265"/>
      <c r="DX64" s="265"/>
      <c r="DY64" s="265"/>
      <c r="DZ64" s="265"/>
      <c r="EA64" s="265"/>
      <c r="EB64" s="265"/>
      <c r="EC64" s="265"/>
      <c r="ED64" s="265"/>
      <c r="EE64" s="265"/>
      <c r="EF64" s="265"/>
      <c r="EG64" s="265"/>
      <c r="EH64" s="265"/>
      <c r="EI64" s="265"/>
      <c r="EJ64" s="265"/>
      <c r="EK64" s="265"/>
      <c r="EL64" s="265"/>
      <c r="EM64" s="265"/>
      <c r="EN64" s="265"/>
      <c r="EO64" s="265"/>
      <c r="EP64" s="265"/>
      <c r="EQ64" s="265"/>
      <c r="ER64" s="265"/>
      <c r="ES64" s="265"/>
      <c r="ET64" s="265"/>
      <c r="EU64" s="265"/>
      <c r="EV64" s="265"/>
      <c r="EW64" s="265"/>
      <c r="EX64" s="265"/>
      <c r="EY64" s="265"/>
      <c r="EZ64" s="265"/>
      <c r="FA64" s="265"/>
      <c r="FB64" s="265"/>
      <c r="FC64" s="265"/>
      <c r="FD64" s="265"/>
      <c r="FE64" s="265"/>
      <c r="FF64" s="265"/>
      <c r="FG64" s="265"/>
      <c r="FH64" s="265"/>
      <c r="FI64" s="265"/>
      <c r="FJ64" s="265"/>
      <c r="FK64" s="265"/>
      <c r="FL64" s="265"/>
      <c r="FM64" s="265"/>
      <c r="FN64" s="265"/>
      <c r="FO64" s="265"/>
      <c r="FP64" s="265"/>
      <c r="FQ64" s="265"/>
      <c r="FR64" s="265"/>
      <c r="FS64" s="265"/>
      <c r="FT64" s="265"/>
      <c r="FU64" s="265"/>
      <c r="FV64" s="265"/>
      <c r="FW64" s="265"/>
      <c r="FX64" s="265"/>
      <c r="FY64" s="265"/>
      <c r="FZ64" s="265"/>
      <c r="GA64" s="265"/>
      <c r="GB64" s="265"/>
      <c r="GC64" s="265"/>
      <c r="GD64" s="265"/>
      <c r="GE64" s="265"/>
      <c r="GF64" s="265"/>
      <c r="GG64" s="265"/>
      <c r="GH64" s="265"/>
    </row>
    <row r="65" spans="1:190" s="267" customFormat="1" ht="23.5" customHeight="1" x14ac:dyDescent="0.35">
      <c r="A65" s="265"/>
      <c r="B65" s="278"/>
      <c r="C65" s="358"/>
      <c r="D65" s="358"/>
      <c r="E65" s="376"/>
      <c r="F65" s="377"/>
      <c r="G65" s="303"/>
      <c r="H65" s="279"/>
      <c r="I65" s="304" t="s">
        <v>0</v>
      </c>
      <c r="J65" s="363">
        <v>0</v>
      </c>
      <c r="K65" s="363"/>
      <c r="L65" s="261">
        <v>0</v>
      </c>
      <c r="M65" s="280">
        <v>0</v>
      </c>
      <c r="N65" s="378">
        <v>0</v>
      </c>
      <c r="O65" s="379"/>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c r="AS65" s="265"/>
      <c r="AT65" s="265"/>
      <c r="AU65" s="265"/>
      <c r="AV65" s="265"/>
      <c r="AW65" s="265"/>
      <c r="AX65" s="265"/>
      <c r="AY65" s="265"/>
      <c r="AZ65" s="265"/>
      <c r="BA65" s="265"/>
      <c r="BB65" s="265"/>
      <c r="BC65" s="265"/>
      <c r="BD65" s="265"/>
      <c r="BE65" s="265"/>
      <c r="BF65" s="265"/>
      <c r="BG65" s="265"/>
      <c r="BH65" s="265"/>
      <c r="BI65" s="265"/>
      <c r="BJ65" s="265"/>
      <c r="BK65" s="265"/>
      <c r="BL65" s="265"/>
      <c r="BM65" s="265"/>
      <c r="BN65" s="265"/>
      <c r="BO65" s="265"/>
      <c r="BP65" s="265"/>
      <c r="BQ65" s="265"/>
      <c r="BR65" s="265"/>
      <c r="BS65" s="265"/>
      <c r="BT65" s="265"/>
      <c r="BU65" s="265"/>
      <c r="BV65" s="265"/>
      <c r="BW65" s="265"/>
      <c r="BX65" s="265"/>
      <c r="BY65" s="265"/>
      <c r="BZ65" s="265"/>
      <c r="CA65" s="265"/>
      <c r="CB65" s="265"/>
      <c r="CC65" s="265"/>
      <c r="CD65" s="265"/>
      <c r="CE65" s="265"/>
      <c r="CF65" s="265"/>
      <c r="CG65" s="265"/>
      <c r="CH65" s="265"/>
      <c r="CI65" s="265"/>
      <c r="CJ65" s="265"/>
      <c r="CK65" s="265"/>
      <c r="CL65" s="265"/>
      <c r="CM65" s="265"/>
      <c r="CN65" s="265"/>
      <c r="CO65" s="265"/>
      <c r="CP65" s="265"/>
      <c r="CQ65" s="265"/>
      <c r="CR65" s="265"/>
      <c r="CS65" s="265"/>
      <c r="CT65" s="265"/>
      <c r="CU65" s="265"/>
      <c r="CV65" s="265"/>
      <c r="CW65" s="265"/>
      <c r="CX65" s="265"/>
      <c r="CY65" s="265"/>
      <c r="CZ65" s="265"/>
      <c r="DA65" s="265"/>
      <c r="DB65" s="265"/>
      <c r="DC65" s="265"/>
      <c r="DD65" s="265"/>
      <c r="DE65" s="265"/>
      <c r="DF65" s="265"/>
      <c r="DG65" s="265"/>
      <c r="DH65" s="265"/>
      <c r="DI65" s="265"/>
      <c r="DJ65" s="265"/>
      <c r="DK65" s="265"/>
      <c r="DL65" s="265"/>
      <c r="DM65" s="265"/>
      <c r="DN65" s="265"/>
      <c r="DO65" s="265"/>
      <c r="DP65" s="265"/>
      <c r="DQ65" s="265"/>
      <c r="DR65" s="265"/>
      <c r="DS65" s="265"/>
      <c r="DT65" s="265"/>
      <c r="DU65" s="265"/>
      <c r="DV65" s="265"/>
      <c r="DW65" s="265"/>
      <c r="DX65" s="265"/>
      <c r="DY65" s="265"/>
      <c r="DZ65" s="265"/>
      <c r="EA65" s="265"/>
      <c r="EB65" s="265"/>
      <c r="EC65" s="265"/>
      <c r="ED65" s="265"/>
      <c r="EE65" s="265"/>
      <c r="EF65" s="265"/>
      <c r="EG65" s="265"/>
      <c r="EH65" s="265"/>
      <c r="EI65" s="265"/>
      <c r="EJ65" s="265"/>
      <c r="EK65" s="265"/>
      <c r="EL65" s="265"/>
      <c r="EM65" s="265"/>
      <c r="EN65" s="265"/>
      <c r="EO65" s="265"/>
      <c r="EP65" s="265"/>
      <c r="EQ65" s="265"/>
      <c r="ER65" s="265"/>
      <c r="ES65" s="265"/>
      <c r="ET65" s="265"/>
      <c r="EU65" s="265"/>
      <c r="EV65" s="265"/>
      <c r="EW65" s="265"/>
      <c r="EX65" s="265"/>
      <c r="EY65" s="265"/>
      <c r="EZ65" s="265"/>
      <c r="FA65" s="265"/>
      <c r="FB65" s="265"/>
      <c r="FC65" s="265"/>
      <c r="FD65" s="265"/>
      <c r="FE65" s="265"/>
      <c r="FF65" s="265"/>
      <c r="FG65" s="265"/>
      <c r="FH65" s="265"/>
      <c r="FI65" s="265"/>
      <c r="FJ65" s="265"/>
      <c r="FK65" s="265"/>
      <c r="FL65" s="265"/>
      <c r="FM65" s="265"/>
      <c r="FN65" s="265"/>
      <c r="FO65" s="265"/>
      <c r="FP65" s="265"/>
      <c r="FQ65" s="265"/>
      <c r="FR65" s="265"/>
      <c r="FS65" s="265"/>
      <c r="FT65" s="265"/>
      <c r="FU65" s="265"/>
      <c r="FV65" s="265"/>
      <c r="FW65" s="265"/>
      <c r="FX65" s="265"/>
      <c r="FY65" s="265"/>
      <c r="FZ65" s="265"/>
      <c r="GA65" s="265"/>
      <c r="GB65" s="265"/>
      <c r="GC65" s="265"/>
      <c r="GD65" s="265"/>
      <c r="GE65" s="265"/>
      <c r="GF65" s="265"/>
      <c r="GG65" s="265"/>
      <c r="GH65" s="265"/>
    </row>
    <row r="66" spans="1:190" s="267" customFormat="1" ht="16" customHeight="1" thickBot="1" x14ac:dyDescent="0.4">
      <c r="A66" s="265"/>
      <c r="B66" s="281"/>
      <c r="C66" s="282"/>
      <c r="D66" s="282"/>
      <c r="E66" s="282"/>
      <c r="F66" s="282"/>
      <c r="G66" s="282"/>
      <c r="H66" s="282"/>
      <c r="I66" s="282"/>
      <c r="J66" s="282"/>
      <c r="K66" s="282"/>
      <c r="L66" s="283"/>
      <c r="M66" s="266"/>
      <c r="N66" s="284"/>
      <c r="O66" s="285"/>
      <c r="Q66" s="265"/>
      <c r="R66" s="265"/>
      <c r="S66" s="265"/>
      <c r="T66" s="265"/>
      <c r="U66" s="265"/>
      <c r="V66" s="265"/>
      <c r="W66" s="265"/>
      <c r="X66" s="265"/>
      <c r="Y66" s="265"/>
      <c r="Z66" s="265"/>
      <c r="AA66" s="265"/>
      <c r="AB66" s="265"/>
      <c r="AC66" s="265"/>
      <c r="AD66" s="265"/>
      <c r="AE66" s="265"/>
      <c r="AF66" s="265"/>
      <c r="AG66" s="265"/>
      <c r="AH66" s="265"/>
      <c r="AI66" s="265"/>
      <c r="AJ66" s="265"/>
      <c r="AK66" s="265"/>
      <c r="AL66" s="265"/>
      <c r="AM66" s="265"/>
      <c r="AN66" s="265"/>
      <c r="AO66" s="265"/>
      <c r="AP66" s="265"/>
      <c r="AQ66" s="265"/>
      <c r="AR66" s="265"/>
      <c r="AS66" s="265"/>
      <c r="AT66" s="265"/>
      <c r="AU66" s="265"/>
      <c r="AV66" s="265"/>
      <c r="AW66" s="265"/>
      <c r="AX66" s="265"/>
      <c r="AY66" s="265"/>
      <c r="AZ66" s="265"/>
      <c r="BA66" s="265"/>
      <c r="BB66" s="265"/>
      <c r="BC66" s="265"/>
      <c r="BD66" s="265"/>
      <c r="BE66" s="265"/>
      <c r="BF66" s="265"/>
      <c r="BG66" s="265"/>
      <c r="BH66" s="265"/>
      <c r="BI66" s="265"/>
      <c r="BJ66" s="265"/>
      <c r="BK66" s="265"/>
      <c r="BL66" s="265"/>
      <c r="BM66" s="265"/>
      <c r="BN66" s="265"/>
      <c r="BO66" s="265"/>
      <c r="BP66" s="265"/>
      <c r="BQ66" s="265"/>
      <c r="BR66" s="265"/>
      <c r="BS66" s="265"/>
      <c r="BT66" s="265"/>
      <c r="BU66" s="265"/>
      <c r="BV66" s="265"/>
      <c r="BW66" s="265"/>
      <c r="BX66" s="265"/>
      <c r="BY66" s="265"/>
      <c r="BZ66" s="265"/>
      <c r="CA66" s="265"/>
      <c r="CB66" s="265"/>
      <c r="CC66" s="265"/>
      <c r="CD66" s="265"/>
      <c r="CE66" s="265"/>
      <c r="CF66" s="265"/>
      <c r="CG66" s="265"/>
      <c r="CH66" s="265"/>
      <c r="CI66" s="265"/>
      <c r="CJ66" s="265"/>
      <c r="CK66" s="265"/>
      <c r="CL66" s="265"/>
      <c r="CM66" s="265"/>
      <c r="CN66" s="265"/>
      <c r="CO66" s="265"/>
      <c r="CP66" s="265"/>
      <c r="CQ66" s="265"/>
      <c r="CR66" s="265"/>
      <c r="CS66" s="265"/>
      <c r="CT66" s="265"/>
      <c r="CU66" s="265"/>
      <c r="CV66" s="265"/>
      <c r="CW66" s="265"/>
      <c r="CX66" s="265"/>
      <c r="CY66" s="265"/>
      <c r="CZ66" s="265"/>
      <c r="DA66" s="265"/>
      <c r="DB66" s="265"/>
      <c r="DC66" s="265"/>
      <c r="DD66" s="265"/>
      <c r="DE66" s="265"/>
      <c r="DF66" s="265"/>
      <c r="DG66" s="265"/>
      <c r="DH66" s="265"/>
      <c r="DI66" s="265"/>
      <c r="DJ66" s="265"/>
      <c r="DK66" s="265"/>
      <c r="DL66" s="265"/>
      <c r="DM66" s="265"/>
      <c r="DN66" s="265"/>
      <c r="DO66" s="265"/>
      <c r="DP66" s="265"/>
      <c r="DQ66" s="265"/>
      <c r="DR66" s="265"/>
      <c r="DS66" s="265"/>
      <c r="DT66" s="265"/>
      <c r="DU66" s="265"/>
      <c r="DV66" s="265"/>
      <c r="DW66" s="265"/>
      <c r="DX66" s="265"/>
      <c r="DY66" s="265"/>
      <c r="DZ66" s="265"/>
      <c r="EA66" s="265"/>
      <c r="EB66" s="265"/>
      <c r="EC66" s="265"/>
      <c r="ED66" s="265"/>
      <c r="EE66" s="265"/>
      <c r="EF66" s="265"/>
      <c r="EG66" s="265"/>
      <c r="EH66" s="265"/>
      <c r="EI66" s="265"/>
      <c r="EJ66" s="265"/>
      <c r="EK66" s="265"/>
      <c r="EL66" s="265"/>
      <c r="EM66" s="265"/>
      <c r="EN66" s="265"/>
      <c r="EO66" s="265"/>
      <c r="EP66" s="265"/>
      <c r="EQ66" s="265"/>
      <c r="ER66" s="265"/>
      <c r="ES66" s="265"/>
      <c r="ET66" s="265"/>
      <c r="EU66" s="265"/>
      <c r="EV66" s="265"/>
      <c r="EW66" s="265"/>
      <c r="EX66" s="265"/>
      <c r="EY66" s="265"/>
      <c r="EZ66" s="265"/>
      <c r="FA66" s="265"/>
      <c r="FB66" s="265"/>
      <c r="FC66" s="265"/>
      <c r="FD66" s="265"/>
      <c r="FE66" s="265"/>
      <c r="FF66" s="265"/>
      <c r="FG66" s="265"/>
      <c r="FH66" s="265"/>
      <c r="FI66" s="265"/>
      <c r="FJ66" s="265"/>
      <c r="FK66" s="265"/>
      <c r="FL66" s="265"/>
      <c r="FM66" s="265"/>
      <c r="FN66" s="265"/>
      <c r="FO66" s="265"/>
      <c r="FP66" s="265"/>
      <c r="FQ66" s="265"/>
      <c r="FR66" s="265"/>
      <c r="FS66" s="265"/>
      <c r="FT66" s="265"/>
      <c r="FU66" s="265"/>
      <c r="FV66" s="265"/>
      <c r="FW66" s="265"/>
      <c r="FX66" s="265"/>
      <c r="FY66" s="265"/>
      <c r="FZ66" s="265"/>
      <c r="GA66" s="265"/>
      <c r="GB66" s="265"/>
      <c r="GC66" s="265"/>
      <c r="GD66" s="265"/>
      <c r="GE66" s="265"/>
      <c r="GF66" s="265"/>
      <c r="GG66" s="265"/>
      <c r="GH66" s="265"/>
    </row>
    <row r="67" spans="1:190" ht="16" customHeight="1" x14ac:dyDescent="0.35"/>
    <row r="68" spans="1:190" ht="16" customHeight="1" x14ac:dyDescent="0.35">
      <c r="C68" s="265"/>
      <c r="D68" s="265"/>
      <c r="E68" s="265"/>
      <c r="F68" s="265"/>
      <c r="G68" s="265"/>
      <c r="M68" s="265"/>
    </row>
    <row r="69" spans="1:190" ht="16" customHeight="1" x14ac:dyDescent="0.35">
      <c r="C69" s="265"/>
      <c r="D69" s="265"/>
      <c r="E69" s="265"/>
      <c r="F69" s="265"/>
      <c r="G69" s="265"/>
      <c r="M69" s="265"/>
    </row>
    <row r="70" spans="1:190" ht="16" customHeight="1" x14ac:dyDescent="0.35">
      <c r="C70" s="265"/>
      <c r="D70" s="265"/>
      <c r="E70" s="265"/>
      <c r="F70" s="265"/>
      <c r="G70" s="265"/>
      <c r="M70" s="265"/>
    </row>
    <row r="71" spans="1:190" ht="16" customHeight="1" x14ac:dyDescent="0.35">
      <c r="C71" s="265"/>
      <c r="D71" s="265"/>
      <c r="E71" s="265"/>
      <c r="F71" s="265"/>
      <c r="G71" s="265"/>
      <c r="M71" s="265"/>
    </row>
    <row r="72" spans="1:190" ht="16" customHeight="1" x14ac:dyDescent="0.35">
      <c r="C72" s="265"/>
      <c r="D72" s="265"/>
      <c r="E72" s="265"/>
      <c r="F72" s="265"/>
      <c r="G72" s="265"/>
      <c r="M72" s="265"/>
    </row>
    <row r="73" spans="1:190" ht="16" customHeight="1" x14ac:dyDescent="0.35">
      <c r="C73" s="265"/>
      <c r="D73" s="265"/>
      <c r="E73" s="265"/>
      <c r="F73" s="265"/>
      <c r="G73" s="265"/>
      <c r="M73" s="265"/>
    </row>
    <row r="74" spans="1:190" ht="16" customHeight="1" x14ac:dyDescent="0.35">
      <c r="C74" s="265"/>
      <c r="D74" s="265"/>
      <c r="E74" s="265"/>
      <c r="F74" s="265"/>
      <c r="G74" s="265"/>
      <c r="M74" s="265"/>
    </row>
    <row r="75" spans="1:190" ht="16" customHeight="1" x14ac:dyDescent="0.35"/>
    <row r="76" spans="1:190" ht="16" customHeight="1" x14ac:dyDescent="0.35"/>
    <row r="77" spans="1:190" ht="16" customHeight="1" x14ac:dyDescent="0.35"/>
    <row r="78" spans="1:190" ht="16" customHeight="1" x14ac:dyDescent="0.35"/>
    <row r="79" spans="1:190" ht="16" customHeight="1" x14ac:dyDescent="0.35"/>
    <row r="80" spans="1:190" ht="16" customHeight="1" x14ac:dyDescent="0.35"/>
    <row r="81" ht="16" customHeight="1" x14ac:dyDescent="0.35"/>
    <row r="82" ht="16" customHeight="1" x14ac:dyDescent="0.35"/>
    <row r="83" ht="16" customHeight="1" x14ac:dyDescent="0.35"/>
    <row r="84" ht="16" customHeight="1" x14ac:dyDescent="0.35"/>
    <row r="85" ht="16" customHeight="1" x14ac:dyDescent="0.35"/>
    <row r="86" ht="16" customHeight="1" x14ac:dyDescent="0.35"/>
    <row r="87" ht="16" customHeight="1" x14ac:dyDescent="0.35"/>
    <row r="88" ht="16" customHeight="1" x14ac:dyDescent="0.35"/>
    <row r="89" ht="16" customHeight="1" x14ac:dyDescent="0.35"/>
    <row r="90" ht="16" customHeight="1" x14ac:dyDescent="0.35"/>
    <row r="91" ht="16" customHeight="1" x14ac:dyDescent="0.35"/>
    <row r="92" ht="16" customHeight="1" x14ac:dyDescent="0.35"/>
    <row r="93" ht="16" customHeight="1" x14ac:dyDescent="0.35"/>
    <row r="94" ht="16" customHeight="1" x14ac:dyDescent="0.35"/>
    <row r="95" ht="16" customHeight="1" x14ac:dyDescent="0.35"/>
    <row r="96" ht="16" customHeight="1" x14ac:dyDescent="0.35"/>
    <row r="97" ht="16" customHeight="1" x14ac:dyDescent="0.35"/>
    <row r="98" ht="16" customHeight="1" x14ac:dyDescent="0.35"/>
    <row r="99" ht="16" customHeight="1" x14ac:dyDescent="0.35"/>
    <row r="100" ht="16" customHeight="1" x14ac:dyDescent="0.35"/>
    <row r="101" ht="16" customHeight="1" x14ac:dyDescent="0.35"/>
    <row r="102" ht="16" customHeight="1" x14ac:dyDescent="0.35"/>
    <row r="103" ht="16" customHeight="1" x14ac:dyDescent="0.35"/>
    <row r="104" ht="16" customHeight="1" x14ac:dyDescent="0.35"/>
    <row r="105" ht="16" customHeight="1" x14ac:dyDescent="0.35"/>
    <row r="106" ht="16" customHeight="1" x14ac:dyDescent="0.35"/>
    <row r="107" ht="16" customHeight="1" x14ac:dyDescent="0.35"/>
    <row r="108" ht="16" customHeight="1" x14ac:dyDescent="0.35"/>
    <row r="109" ht="16" customHeight="1" x14ac:dyDescent="0.35"/>
    <row r="110" ht="16" customHeight="1" x14ac:dyDescent="0.35"/>
    <row r="111" ht="16" customHeight="1" x14ac:dyDescent="0.35"/>
    <row r="112" ht="16" customHeight="1" x14ac:dyDescent="0.35"/>
    <row r="113" ht="16" customHeight="1" x14ac:dyDescent="0.35"/>
    <row r="114" ht="16" customHeight="1" x14ac:dyDescent="0.35"/>
    <row r="115" ht="16" customHeight="1" x14ac:dyDescent="0.35"/>
    <row r="116" ht="16" customHeight="1" x14ac:dyDescent="0.35"/>
    <row r="117" ht="16" customHeight="1" x14ac:dyDescent="0.35"/>
    <row r="118" ht="16" customHeight="1" x14ac:dyDescent="0.35"/>
    <row r="119" ht="16" customHeight="1" x14ac:dyDescent="0.35"/>
    <row r="120" ht="16" customHeight="1" x14ac:dyDescent="0.35"/>
    <row r="121" ht="16" customHeight="1" x14ac:dyDescent="0.35"/>
    <row r="122" ht="16" customHeight="1" x14ac:dyDescent="0.35"/>
    <row r="123" ht="16" customHeight="1" x14ac:dyDescent="0.35"/>
    <row r="124" ht="16" customHeight="1" x14ac:dyDescent="0.35"/>
    <row r="125" ht="16" customHeight="1" x14ac:dyDescent="0.35"/>
    <row r="126" ht="16" customHeight="1" x14ac:dyDescent="0.35"/>
    <row r="127" ht="16" customHeight="1" x14ac:dyDescent="0.35"/>
    <row r="128" ht="16" customHeight="1" x14ac:dyDescent="0.35"/>
    <row r="129" ht="16" customHeight="1" x14ac:dyDescent="0.35"/>
    <row r="130" ht="16" customHeight="1" x14ac:dyDescent="0.35"/>
    <row r="131" ht="16" customHeight="1" x14ac:dyDescent="0.35"/>
    <row r="132" ht="16" customHeight="1" x14ac:dyDescent="0.35"/>
    <row r="133" ht="16" customHeight="1" x14ac:dyDescent="0.35"/>
    <row r="134" ht="16" customHeight="1" x14ac:dyDescent="0.35"/>
    <row r="135" ht="16" customHeight="1" x14ac:dyDescent="0.35"/>
    <row r="136" ht="16" customHeight="1" x14ac:dyDescent="0.35"/>
    <row r="137" ht="16" customHeight="1" x14ac:dyDescent="0.35"/>
    <row r="138" ht="16" customHeight="1" x14ac:dyDescent="0.35"/>
    <row r="139" ht="16" customHeight="1" x14ac:dyDescent="0.35"/>
    <row r="140" ht="16" customHeight="1" x14ac:dyDescent="0.35"/>
    <row r="141" ht="16" customHeight="1" x14ac:dyDescent="0.35"/>
    <row r="142" ht="16" customHeight="1" x14ac:dyDescent="0.35"/>
    <row r="143" ht="16" customHeight="1" x14ac:dyDescent="0.35"/>
    <row r="144" ht="16" customHeight="1" x14ac:dyDescent="0.35"/>
    <row r="145" ht="16" customHeight="1" x14ac:dyDescent="0.35"/>
    <row r="146" ht="16" customHeight="1" x14ac:dyDescent="0.35"/>
    <row r="147" ht="16" customHeight="1" x14ac:dyDescent="0.35"/>
    <row r="148" ht="16" customHeight="1" x14ac:dyDescent="0.35"/>
    <row r="149" ht="16" customHeight="1" x14ac:dyDescent="0.35"/>
    <row r="150" ht="16" customHeight="1" x14ac:dyDescent="0.35"/>
    <row r="151" ht="16" customHeight="1" x14ac:dyDescent="0.35"/>
    <row r="152" ht="16" customHeight="1" x14ac:dyDescent="0.35"/>
    <row r="153" ht="16" customHeight="1" x14ac:dyDescent="0.35"/>
    <row r="154" ht="16" customHeight="1" x14ac:dyDescent="0.35"/>
    <row r="155" ht="16" customHeight="1" x14ac:dyDescent="0.35"/>
    <row r="156" ht="16" customHeight="1" x14ac:dyDescent="0.35"/>
    <row r="157" ht="16" customHeight="1" x14ac:dyDescent="0.35"/>
    <row r="158" ht="16" customHeight="1" x14ac:dyDescent="0.35"/>
    <row r="159" ht="16" customHeight="1" x14ac:dyDescent="0.35"/>
    <row r="160" ht="16" customHeight="1" x14ac:dyDescent="0.35"/>
    <row r="161" ht="16" customHeight="1" x14ac:dyDescent="0.35"/>
    <row r="162" ht="16" customHeight="1" x14ac:dyDescent="0.35"/>
    <row r="163" ht="16" customHeight="1" x14ac:dyDescent="0.35"/>
    <row r="164" ht="16" customHeight="1" x14ac:dyDescent="0.35"/>
    <row r="165" ht="16" customHeight="1" x14ac:dyDescent="0.35"/>
    <row r="166" ht="16" customHeight="1" x14ac:dyDescent="0.35"/>
    <row r="167" ht="16" customHeight="1" x14ac:dyDescent="0.35"/>
    <row r="168" ht="16" customHeight="1" x14ac:dyDescent="0.35"/>
    <row r="169" ht="16" customHeight="1" x14ac:dyDescent="0.35"/>
    <row r="170" ht="16" customHeight="1" x14ac:dyDescent="0.35"/>
    <row r="171" ht="16" customHeight="1" x14ac:dyDescent="0.35"/>
    <row r="172" ht="16" customHeight="1" x14ac:dyDescent="0.35"/>
    <row r="173" ht="16" customHeight="1" x14ac:dyDescent="0.35"/>
  </sheetData>
  <mergeCells count="91">
    <mergeCell ref="E62:F64"/>
    <mergeCell ref="G62:G64"/>
    <mergeCell ref="J62:K64"/>
    <mergeCell ref="N50:O50"/>
    <mergeCell ref="L51:L55"/>
    <mergeCell ref="C34:D34"/>
    <mergeCell ref="C35:D35"/>
    <mergeCell ref="J39:K39"/>
    <mergeCell ref="N39:O39"/>
    <mergeCell ref="B41:D46"/>
    <mergeCell ref="E41:H41"/>
    <mergeCell ref="I41:K41"/>
    <mergeCell ref="E42:H46"/>
    <mergeCell ref="I42:K46"/>
    <mergeCell ref="L42:L46"/>
    <mergeCell ref="E36:G36"/>
    <mergeCell ref="J36:K36"/>
    <mergeCell ref="N36:O36"/>
    <mergeCell ref="E34:G34"/>
    <mergeCell ref="J34:K34"/>
    <mergeCell ref="N34:O34"/>
    <mergeCell ref="C5:E5"/>
    <mergeCell ref="G5:N5"/>
    <mergeCell ref="B1:C1"/>
    <mergeCell ref="B2:O2"/>
    <mergeCell ref="C3:E3"/>
    <mergeCell ref="G3:N3"/>
    <mergeCell ref="B4:O4"/>
    <mergeCell ref="C65:D65"/>
    <mergeCell ref="E65:F65"/>
    <mergeCell ref="J65:K65"/>
    <mergeCell ref="N65:O65"/>
    <mergeCell ref="C56:D56"/>
    <mergeCell ref="E56:F56"/>
    <mergeCell ref="J56:K56"/>
    <mergeCell ref="N56:O56"/>
    <mergeCell ref="B59:D64"/>
    <mergeCell ref="E59:F59"/>
    <mergeCell ref="J59:K59"/>
    <mergeCell ref="N59:O59"/>
    <mergeCell ref="H60:H64"/>
    <mergeCell ref="I60:I64"/>
    <mergeCell ref="L60:L64"/>
    <mergeCell ref="N60:O64"/>
    <mergeCell ref="N51:O55"/>
    <mergeCell ref="E53:F55"/>
    <mergeCell ref="G53:G55"/>
    <mergeCell ref="J53:K55"/>
    <mergeCell ref="C47:D47"/>
    <mergeCell ref="E47:H47"/>
    <mergeCell ref="I47:K47"/>
    <mergeCell ref="B50:D55"/>
    <mergeCell ref="E50:F50"/>
    <mergeCell ref="J50:K50"/>
    <mergeCell ref="H51:H55"/>
    <mergeCell ref="I51:I55"/>
    <mergeCell ref="C25:D25"/>
    <mergeCell ref="E25:H25"/>
    <mergeCell ref="J25:K25"/>
    <mergeCell ref="N28:O28"/>
    <mergeCell ref="E29:G33"/>
    <mergeCell ref="H29:H33"/>
    <mergeCell ref="I29:I33"/>
    <mergeCell ref="L29:L33"/>
    <mergeCell ref="N29:O33"/>
    <mergeCell ref="J31:K33"/>
    <mergeCell ref="E28:G28"/>
    <mergeCell ref="J28:K28"/>
    <mergeCell ref="B28:D33"/>
    <mergeCell ref="C16:D16"/>
    <mergeCell ref="B19:D24"/>
    <mergeCell ref="E19:H19"/>
    <mergeCell ref="J19:K19"/>
    <mergeCell ref="L20:L24"/>
    <mergeCell ref="E22:H24"/>
    <mergeCell ref="I22:I24"/>
    <mergeCell ref="J22:K24"/>
    <mergeCell ref="B6:O6"/>
    <mergeCell ref="B8:O8"/>
    <mergeCell ref="B10:D15"/>
    <mergeCell ref="N10:O10"/>
    <mergeCell ref="H11:H15"/>
    <mergeCell ref="I11:I15"/>
    <mergeCell ref="L11:L15"/>
    <mergeCell ref="N11:N15"/>
    <mergeCell ref="E13:E15"/>
    <mergeCell ref="F13:F15"/>
    <mergeCell ref="O13:O15"/>
    <mergeCell ref="G13:G15"/>
    <mergeCell ref="J13:J15"/>
    <mergeCell ref="K13:K15"/>
  </mergeCells>
  <conditionalFormatting sqref="J39:K39">
    <cfRule type="cellIs" dxfId="0" priority="1" operator="greaterThan">
      <formula>120</formula>
    </cfRule>
  </conditionalFormatting>
  <dataValidations count="2">
    <dataValidation type="decimal" allowBlank="1" showInputMessage="1" showErrorMessage="1" sqref="H16" xr:uid="{5FA5FC21-D329-46BE-B621-B6677BB1D340}">
      <formula1>12</formula1>
      <formula2>36</formula2>
    </dataValidation>
    <dataValidation type="decimal" allowBlank="1" showInputMessage="1" showErrorMessage="1" sqref="H34 H36" xr:uid="{AC87A269-3FC5-4989-9246-6BD2D19E26C8}">
      <formula1>0</formula1>
      <formula2>6</formula2>
    </dataValidation>
  </dataValidations>
  <hyperlinks>
    <hyperlink ref="B1:C1" location="Introduction!A3" display="back to introduction" xr:uid="{6121B7D4-B3B0-4385-B16C-1C0DA503DECA}"/>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1</vt:i4>
      </vt:variant>
    </vt:vector>
  </HeadingPairs>
  <TitlesOfParts>
    <vt:vector size="5" baseType="lpstr">
      <vt:lpstr>Instructions</vt:lpstr>
      <vt:lpstr>RG Budget</vt:lpstr>
      <vt:lpstr>Salary Grades – Medians</vt:lpstr>
      <vt:lpstr>RG application calculator</vt:lpstr>
      <vt:lpstr>'RG Budget'!Oblast_tisku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Margutti Hana</dc:creator>
  <cp:lastModifiedBy>Margutti Hana</cp:lastModifiedBy>
  <cp:lastPrinted>2026-02-03T21:14:15Z</cp:lastPrinted>
  <dcterms:created xsi:type="dcterms:W3CDTF">2026-01-23T12:00:55Z</dcterms:created>
  <dcterms:modified xsi:type="dcterms:W3CDTF">2026-04-15T22:53:30Z</dcterms:modified>
</cp:coreProperties>
</file>