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ata-Pavel\Proděkan\2026\Proděkani\"/>
    </mc:Choice>
  </mc:AlternateContent>
  <xr:revisionPtr revIDLastSave="0" documentId="13_ncr:1_{84422261-6E3B-4796-874C-52CFD5588088}" xr6:coauthVersionLast="47" xr6:coauthVersionMax="47" xr10:uidLastSave="{00000000-0000-0000-0000-000000000000}"/>
  <bookViews>
    <workbookView xWindow="-120" yWindow="-120" windowWidth="29040" windowHeight="17520" xr2:uid="{8D897465-8A5A-4BCE-9A56-F0DDB51B0F5F}"/>
  </bookViews>
  <sheets>
    <sheet name="Výpočet" sheetId="1" r:id="rId1"/>
    <sheet name="Zdrojová data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B11" i="2"/>
  <c r="B12" i="2"/>
  <c r="C12" i="2"/>
  <c r="D12" i="2"/>
  <c r="B13" i="2"/>
  <c r="C13" i="2"/>
  <c r="D13" i="2"/>
  <c r="B14" i="2"/>
  <c r="C14" i="2"/>
  <c r="D14" i="2"/>
  <c r="B15" i="2"/>
  <c r="C15" i="2"/>
  <c r="D15" i="2"/>
  <c r="B16" i="2"/>
  <c r="C16" i="2"/>
  <c r="D16" i="2"/>
  <c r="C11" i="2"/>
  <c r="D11" i="2"/>
  <c r="D23" i="1"/>
  <c r="E23" i="1" s="1"/>
  <c r="B8" i="1"/>
  <c r="D8" i="1" s="1"/>
  <c r="E8" i="1" s="1"/>
  <c r="D13" i="1"/>
  <c r="E13" i="1" s="1"/>
  <c r="F18" i="1" l="1"/>
  <c r="G18" i="1" s="1"/>
</calcChain>
</file>

<file path=xl/sharedStrings.xml><?xml version="1.0" encoding="utf-8"?>
<sst xmlns="http://schemas.openxmlformats.org/spreadsheetml/2006/main" count="55" uniqueCount="36">
  <si>
    <t>V4</t>
  </si>
  <si>
    <t>V3</t>
  </si>
  <si>
    <t>AV4</t>
  </si>
  <si>
    <t>AV3</t>
  </si>
  <si>
    <t>A7</t>
  </si>
  <si>
    <t>A6</t>
  </si>
  <si>
    <t>9. decil MN</t>
  </si>
  <si>
    <t xml:space="preserve">3. kvartil MN </t>
  </si>
  <si>
    <t>MEDIÁN MN</t>
  </si>
  <si>
    <t>Tarifní třída</t>
  </si>
  <si>
    <t>hodnota</t>
  </si>
  <si>
    <t>medián</t>
  </si>
  <si>
    <t>3.kvartil</t>
  </si>
  <si>
    <t>9.decil</t>
  </si>
  <si>
    <t>Výše měsíční mzdy</t>
  </si>
  <si>
    <t>změnou hodnoty dojde k přepočtu</t>
  </si>
  <si>
    <t>výše úvazku</t>
  </si>
  <si>
    <t>vstupní daná hodnota</t>
  </si>
  <si>
    <t>Je potřeba nastavit minimálně tuto hrubou mzdu (Kč/m)</t>
  </si>
  <si>
    <t>Výše hrubé mzdy (Kč/m)</t>
  </si>
  <si>
    <t>výsledná hodnota po přepočtu, kterou je nutno vyplácet</t>
  </si>
  <si>
    <t>2) Tento výpočet slouží k dopočtení mzdy pro doktorandy s přiznaným doktorským stipendiem na externích pracovištích, např. AV ČR</t>
  </si>
  <si>
    <t>1) Tento výpočet slouží k dopočtení mzdy pro doktorandy s přiznaným doktorským stipendiem na VŠCHT Praha</t>
  </si>
  <si>
    <t>3) Tento výpočet slouží k dopočtení stipendia od školitele pro mimoslotové doktorandy na VŠCHT Praha</t>
  </si>
  <si>
    <t>Výše stipendia od školitele</t>
  </si>
  <si>
    <t xml:space="preserve">Výše doktorského stipendia VŠCHT Praha (Kč/m) </t>
  </si>
  <si>
    <t>Je potřeba vyplácet minimálně toto stipendium 
(Kč/m)</t>
  </si>
  <si>
    <t>4) Tento výpočet slouží k dopočtení stipendia od školitele při známé hodnotě hrubé měsíční mzdy</t>
  </si>
  <si>
    <t>Hodnota minimálního doktorského studijního příjmu pro akademický rok 2026/2027 je 26 880,- Kč</t>
  </si>
  <si>
    <r>
      <t xml:space="preserve">Doktorský studijní příjem pro 2026/2027 (Kč/m) </t>
    </r>
    <r>
      <rPr>
        <sz val="11"/>
        <color rgb="FFC00000"/>
        <rFont val="Calibri"/>
        <family val="2"/>
        <scheme val="minor"/>
      </rPr>
      <t>(součet  B+C+2/3D)</t>
    </r>
  </si>
  <si>
    <r>
      <t xml:space="preserve">Doktorský studijní příjem pro 2026/2027 (Kč/m)
</t>
    </r>
    <r>
      <rPr>
        <sz val="11"/>
        <color rgb="FFC00000"/>
        <rFont val="Calibri"/>
        <family val="2"/>
        <scheme val="minor"/>
      </rPr>
      <t>(součet B+D+2/3C)</t>
    </r>
  </si>
  <si>
    <r>
      <t xml:space="preserve">Doktorský studijní příjem pro 2026/2027 (Kč/m) </t>
    </r>
    <r>
      <rPr>
        <sz val="11"/>
        <color rgb="FFC00000"/>
        <rFont val="Calibri"/>
        <family val="2"/>
        <scheme val="minor"/>
      </rPr>
      <t>(součet 2/3E+F)</t>
    </r>
  </si>
  <si>
    <t>Minimální mzda pro 2026
(Kč/m)</t>
  </si>
  <si>
    <r>
      <t xml:space="preserve">Doktorský studijní příjem pro 2026/2027 (Kč/m) </t>
    </r>
    <r>
      <rPr>
        <sz val="11"/>
        <color rgb="FFC00000"/>
        <rFont val="Calibri"/>
        <family val="2"/>
        <scheme val="minor"/>
      </rPr>
      <t>(součet B+C+2/3D)</t>
    </r>
  </si>
  <si>
    <t>Stipendium SI</t>
  </si>
  <si>
    <t>Úvazky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</si>
</sst>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Source Sans Pro"/>
      <family val="2"/>
      <charset val="238"/>
    </font>
    <font>
      <b/>
      <sz val="11"/>
      <color theme="1"/>
      <name val="Source Sans Pro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auto="1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4" fillId="0" borderId="0" xfId="2" applyFont="1"/>
    <xf numFmtId="164" fontId="5" fillId="3" borderId="2" xfId="2" applyNumberFormat="1" applyFont="1" applyFill="1" applyBorder="1" applyAlignment="1">
      <alignment horizontal="right"/>
    </xf>
    <xf numFmtId="164" fontId="5" fillId="4" borderId="3" xfId="2" applyNumberFormat="1" applyFont="1" applyFill="1" applyBorder="1" applyAlignment="1">
      <alignment horizontal="right"/>
    </xf>
    <xf numFmtId="164" fontId="5" fillId="5" borderId="4" xfId="2" applyNumberFormat="1" applyFont="1" applyFill="1" applyBorder="1" applyAlignment="1">
      <alignment horizontal="right"/>
    </xf>
    <xf numFmtId="164" fontId="5" fillId="6" borderId="1" xfId="2" applyNumberFormat="1" applyFont="1" applyFill="1" applyBorder="1" applyAlignment="1">
      <alignment horizontal="right"/>
    </xf>
    <xf numFmtId="0" fontId="4" fillId="0" borderId="5" xfId="2" applyFont="1" applyBorder="1" applyAlignment="1">
      <alignment horizontal="center"/>
    </xf>
    <xf numFmtId="164" fontId="5" fillId="3" borderId="6" xfId="2" applyNumberFormat="1" applyFont="1" applyFill="1" applyBorder="1" applyAlignment="1">
      <alignment horizontal="right"/>
    </xf>
    <xf numFmtId="164" fontId="5" fillId="4" borderId="7" xfId="2" applyNumberFormat="1" applyFont="1" applyFill="1" applyBorder="1" applyAlignment="1">
      <alignment horizontal="right"/>
    </xf>
    <xf numFmtId="164" fontId="5" fillId="5" borderId="8" xfId="2" applyNumberFormat="1" applyFont="1" applyFill="1" applyBorder="1" applyAlignment="1">
      <alignment horizontal="right"/>
    </xf>
    <xf numFmtId="0" fontId="4" fillId="0" borderId="9" xfId="2" applyFont="1" applyBorder="1" applyAlignment="1">
      <alignment horizontal="center"/>
    </xf>
    <xf numFmtId="0" fontId="5" fillId="3" borderId="10" xfId="2" applyFont="1" applyFill="1" applyBorder="1" applyAlignment="1">
      <alignment horizontal="center" vertical="center"/>
    </xf>
    <xf numFmtId="0" fontId="5" fillId="4" borderId="11" xfId="2" applyFont="1" applyFill="1" applyBorder="1" applyAlignment="1">
      <alignment horizontal="center" vertical="center"/>
    </xf>
    <xf numFmtId="0" fontId="5" fillId="5" borderId="12" xfId="2" applyFont="1" applyFill="1" applyBorder="1" applyAlignment="1">
      <alignment horizontal="center" vertical="center"/>
    </xf>
    <xf numFmtId="0" fontId="5" fillId="6" borderId="13" xfId="2" applyFont="1" applyFill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/>
    </xf>
    <xf numFmtId="0" fontId="0" fillId="7" borderId="0" xfId="0" applyFill="1"/>
    <xf numFmtId="0" fontId="7" fillId="0" borderId="0" xfId="0" applyFont="1"/>
    <xf numFmtId="0" fontId="7" fillId="0" borderId="0" xfId="0" applyFont="1" applyAlignment="1">
      <alignment horizontal="center"/>
    </xf>
    <xf numFmtId="3" fontId="7" fillId="8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9" fontId="8" fillId="0" borderId="0" xfId="1" applyFont="1" applyAlignment="1">
      <alignment horizontal="center"/>
    </xf>
    <xf numFmtId="9" fontId="8" fillId="0" borderId="0" xfId="0" applyNumberFormat="1" applyFont="1" applyAlignment="1">
      <alignment horizontal="center"/>
    </xf>
    <xf numFmtId="0" fontId="6" fillId="0" borderId="0" xfId="0" applyFont="1"/>
    <xf numFmtId="0" fontId="9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0" fillId="9" borderId="0" xfId="0" applyFill="1"/>
    <xf numFmtId="3" fontId="7" fillId="9" borderId="1" xfId="0" applyNumberFormat="1" applyFont="1" applyFill="1" applyBorder="1" applyAlignment="1">
      <alignment horizontal="center"/>
    </xf>
    <xf numFmtId="3" fontId="2" fillId="7" borderId="1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0" fontId="2" fillId="0" borderId="0" xfId="0" applyFont="1"/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3" fontId="7" fillId="2" borderId="1" xfId="0" applyNumberFormat="1" applyFont="1" applyFill="1" applyBorder="1" applyAlignment="1" applyProtection="1">
      <alignment horizontal="center"/>
      <protection locked="0"/>
    </xf>
    <xf numFmtId="4" fontId="7" fillId="2" borderId="1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/>
    </xf>
    <xf numFmtId="3" fontId="7" fillId="7" borderId="1" xfId="0" applyNumberFormat="1" applyFont="1" applyFill="1" applyBorder="1" applyAlignment="1">
      <alignment horizontal="center"/>
    </xf>
    <xf numFmtId="164" fontId="5" fillId="5" borderId="15" xfId="2" applyNumberFormat="1" applyFont="1" applyFill="1" applyBorder="1" applyAlignment="1">
      <alignment horizontal="right"/>
    </xf>
    <xf numFmtId="164" fontId="5" fillId="4" borderId="16" xfId="2" applyNumberFormat="1" applyFont="1" applyFill="1" applyBorder="1" applyAlignment="1">
      <alignment horizontal="right"/>
    </xf>
    <xf numFmtId="164" fontId="5" fillId="3" borderId="17" xfId="2" applyNumberFormat="1" applyFont="1" applyFill="1" applyBorder="1" applyAlignment="1">
      <alignment horizontal="right"/>
    </xf>
  </cellXfs>
  <cellStyles count="3">
    <cellStyle name="Normální" xfId="0" builtinId="0"/>
    <cellStyle name="Normální 2" xfId="2" xr:uid="{2B7ED755-3B5B-4F08-94C1-7911A0510684}"/>
    <cellStyle name="Procenta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8C424-610E-4B43-A286-6F48E954D94D}">
  <sheetPr codeName="List1"/>
  <dimension ref="A1:J25"/>
  <sheetViews>
    <sheetView tabSelected="1" topLeftCell="A2" zoomScale="130" zoomScaleNormal="130" workbookViewId="0">
      <selection activeCell="C8" sqref="C8"/>
    </sheetView>
  </sheetViews>
  <sheetFormatPr defaultColWidth="8.85546875" defaultRowHeight="15" x14ac:dyDescent="0.25"/>
  <cols>
    <col min="1" max="1" width="13.28515625" customWidth="1"/>
    <col min="2" max="2" width="19.42578125" customWidth="1"/>
    <col min="3" max="3" width="13.7109375" bestFit="1" customWidth="1"/>
    <col min="4" max="4" width="16.42578125" bestFit="1" customWidth="1"/>
    <col min="5" max="5" width="17" customWidth="1"/>
    <col min="6" max="6" width="16" customWidth="1"/>
    <col min="7" max="7" width="15.85546875" customWidth="1"/>
    <col min="8" max="8" width="19.140625" customWidth="1"/>
    <col min="9" max="9" width="18.28515625" customWidth="1"/>
  </cols>
  <sheetData>
    <row r="1" spans="1:8" x14ac:dyDescent="0.25">
      <c r="A1" s="30"/>
      <c r="B1" t="s">
        <v>17</v>
      </c>
    </row>
    <row r="2" spans="1:8" x14ac:dyDescent="0.25">
      <c r="A2" s="1"/>
      <c r="B2" t="s">
        <v>15</v>
      </c>
    </row>
    <row r="3" spans="1:8" x14ac:dyDescent="0.25">
      <c r="A3" s="18"/>
      <c r="B3" s="34" t="s">
        <v>20</v>
      </c>
    </row>
    <row r="4" spans="1:8" x14ac:dyDescent="0.25">
      <c r="A4" s="38" t="s">
        <v>28</v>
      </c>
      <c r="B4" s="38"/>
      <c r="C4" s="38"/>
      <c r="D4" s="38"/>
      <c r="E4" s="38"/>
    </row>
    <row r="6" spans="1:8" x14ac:dyDescent="0.25">
      <c r="A6" s="25" t="s">
        <v>22</v>
      </c>
      <c r="B6" s="25"/>
      <c r="C6" s="25"/>
      <c r="D6" s="25"/>
      <c r="E6" s="25"/>
      <c r="F6" s="25"/>
      <c r="G6" s="19"/>
      <c r="H6" s="19"/>
    </row>
    <row r="7" spans="1:8" s="2" customFormat="1" ht="75" x14ac:dyDescent="0.25">
      <c r="A7" s="35" t="s">
        <v>32</v>
      </c>
      <c r="B7" s="35" t="s">
        <v>25</v>
      </c>
      <c r="C7" s="35" t="s">
        <v>24</v>
      </c>
      <c r="D7" s="27" t="s">
        <v>18</v>
      </c>
      <c r="E7" s="39" t="s">
        <v>29</v>
      </c>
      <c r="F7" s="37"/>
      <c r="G7" s="28"/>
      <c r="H7" s="20"/>
    </row>
    <row r="8" spans="1:8" s="2" customFormat="1" x14ac:dyDescent="0.25">
      <c r="A8" s="21">
        <v>22400</v>
      </c>
      <c r="B8" s="31">
        <f>11920+7400</f>
        <v>19320</v>
      </c>
      <c r="C8" s="40">
        <v>0</v>
      </c>
      <c r="D8" s="32">
        <f>IF(1.2*A8-B8-C8&lt;0,0,(1.2*A8-B8-C8)*3/2)</f>
        <v>11340</v>
      </c>
      <c r="E8" s="36">
        <f>ROUND(B8+C8+2/3*D8,0)</f>
        <v>26880</v>
      </c>
      <c r="F8" s="20"/>
      <c r="G8" s="29"/>
      <c r="H8" s="22"/>
    </row>
    <row r="9" spans="1:8" s="2" customFormat="1" x14ac:dyDescent="0.25">
      <c r="A9" s="20"/>
      <c r="B9" s="23"/>
      <c r="C9" s="23"/>
      <c r="D9" s="24"/>
      <c r="E9" s="20"/>
      <c r="F9" s="20"/>
      <c r="G9" s="20"/>
      <c r="H9" s="22"/>
    </row>
    <row r="10" spans="1:8" s="2" customFormat="1" x14ac:dyDescent="0.25">
      <c r="A10" s="20"/>
      <c r="B10" s="23"/>
      <c r="C10" s="23"/>
      <c r="D10" s="24"/>
      <c r="E10" s="20"/>
      <c r="F10" s="20"/>
      <c r="G10" s="20"/>
      <c r="H10" s="22"/>
    </row>
    <row r="11" spans="1:8" x14ac:dyDescent="0.25">
      <c r="A11" s="25" t="s">
        <v>21</v>
      </c>
      <c r="B11" s="25"/>
      <c r="C11" s="25"/>
      <c r="D11" s="25"/>
      <c r="E11" s="25"/>
      <c r="F11" s="25"/>
      <c r="G11" s="19"/>
      <c r="H11" s="19"/>
    </row>
    <row r="12" spans="1:8" s="2" customFormat="1" ht="75" x14ac:dyDescent="0.25">
      <c r="A12" s="35" t="s">
        <v>32</v>
      </c>
      <c r="B12" s="35" t="s">
        <v>25</v>
      </c>
      <c r="C12" s="35" t="s">
        <v>24</v>
      </c>
      <c r="D12" s="27" t="s">
        <v>18</v>
      </c>
      <c r="E12" s="39" t="s">
        <v>33</v>
      </c>
      <c r="F12" s="37"/>
      <c r="G12" s="28"/>
      <c r="H12" s="20"/>
    </row>
    <row r="13" spans="1:8" s="2" customFormat="1" x14ac:dyDescent="0.25">
      <c r="A13" s="21">
        <v>22400</v>
      </c>
      <c r="B13" s="31">
        <v>11920</v>
      </c>
      <c r="C13" s="40">
        <v>0</v>
      </c>
      <c r="D13" s="32">
        <f>IF(1.2*A13-B13-C13&lt;0,0,(1.2*A13-B13-C13)*3/2)</f>
        <v>22440</v>
      </c>
      <c r="E13" s="36">
        <f>ROUND(B13+C13+2/3*D13,0)</f>
        <v>26880</v>
      </c>
      <c r="F13" s="20"/>
      <c r="G13" s="29"/>
      <c r="H13" s="22"/>
    </row>
    <row r="14" spans="1:8" s="2" customFormat="1" x14ac:dyDescent="0.25">
      <c r="A14" s="20"/>
      <c r="B14" s="23"/>
      <c r="C14" s="23"/>
      <c r="D14" s="24"/>
      <c r="E14" s="20"/>
      <c r="F14" s="20"/>
      <c r="G14" s="20"/>
      <c r="H14" s="22"/>
    </row>
    <row r="15" spans="1:8" s="2" customFormat="1" x14ac:dyDescent="0.25">
      <c r="A15" s="20"/>
      <c r="B15" s="20"/>
      <c r="C15" s="20"/>
      <c r="D15" s="20"/>
      <c r="E15" s="20"/>
      <c r="F15" s="20"/>
      <c r="G15" s="20"/>
      <c r="H15" s="20"/>
    </row>
    <row r="16" spans="1:8" x14ac:dyDescent="0.25">
      <c r="A16" s="25" t="s">
        <v>23</v>
      </c>
      <c r="B16" s="25"/>
      <c r="C16" s="25"/>
      <c r="D16" s="25"/>
      <c r="E16" s="25"/>
      <c r="F16" s="25"/>
      <c r="G16" s="25"/>
      <c r="H16" s="19"/>
    </row>
    <row r="17" spans="1:10" ht="75" x14ac:dyDescent="0.25">
      <c r="A17" s="35" t="s">
        <v>32</v>
      </c>
      <c r="B17" s="35" t="s">
        <v>9</v>
      </c>
      <c r="C17" s="35" t="s">
        <v>10</v>
      </c>
      <c r="D17" s="35" t="s">
        <v>16</v>
      </c>
      <c r="E17" s="35" t="s">
        <v>19</v>
      </c>
      <c r="F17" s="27" t="s">
        <v>26</v>
      </c>
      <c r="G17" s="39" t="s">
        <v>31</v>
      </c>
      <c r="H17" s="37"/>
      <c r="I17" s="28"/>
    </row>
    <row r="18" spans="1:10" x14ac:dyDescent="0.25">
      <c r="A18" s="21">
        <v>22400</v>
      </c>
      <c r="B18" s="40" t="s">
        <v>0</v>
      </c>
      <c r="C18" s="40" t="s">
        <v>12</v>
      </c>
      <c r="D18" s="41">
        <v>1</v>
      </c>
      <c r="E18" s="31">
        <f>IF(C18="medián",SUMIF('Zdrojová data'!A11:A16,Výpočet!B18,'Zdrojová data'!B11:B16),IF(C18="3.kvartil",SUMIF('Zdrojová data'!A11:A16,Výpočet!B18,'Zdrojová data'!C11:C16),IF(C18="9.decil",SUMIF('Zdrojová data'!A11:A16,Výpočet!B18,'Zdrojová data'!D11:D16))))*D18</f>
        <v>37500</v>
      </c>
      <c r="F18" s="33">
        <f>IF(1.2*A18-2/3*E18&lt;0,0,1.2*A18-2/3*E18)</f>
        <v>1880</v>
      </c>
      <c r="G18" s="36">
        <f>ROUND(F18+2/3*E18,0)</f>
        <v>26880</v>
      </c>
      <c r="H18" s="20"/>
      <c r="I18" s="29"/>
    </row>
    <row r="19" spans="1:10" x14ac:dyDescent="0.25">
      <c r="A19" s="20"/>
      <c r="B19" s="20"/>
      <c r="C19" s="20"/>
      <c r="D19" s="23"/>
      <c r="E19" s="23"/>
      <c r="F19" s="23"/>
      <c r="G19" s="24"/>
      <c r="H19" s="20"/>
      <c r="I19" s="2"/>
      <c r="J19" s="2"/>
    </row>
    <row r="21" spans="1:10" x14ac:dyDescent="0.25">
      <c r="A21" s="25" t="s">
        <v>27</v>
      </c>
      <c r="B21" s="25"/>
      <c r="C21" s="25"/>
      <c r="D21" s="25"/>
      <c r="E21" s="25"/>
      <c r="F21" s="25"/>
      <c r="G21" s="25"/>
    </row>
    <row r="22" spans="1:10" ht="75" x14ac:dyDescent="0.25">
      <c r="A22" s="35" t="s">
        <v>32</v>
      </c>
      <c r="B22" s="35" t="s">
        <v>25</v>
      </c>
      <c r="C22" s="35" t="s">
        <v>19</v>
      </c>
      <c r="D22" s="27" t="s">
        <v>26</v>
      </c>
      <c r="E22" s="39" t="s">
        <v>30</v>
      </c>
      <c r="F22" s="44"/>
      <c r="G22" s="42"/>
    </row>
    <row r="23" spans="1:10" x14ac:dyDescent="0.25">
      <c r="A23" s="21">
        <v>22400</v>
      </c>
      <c r="B23" s="40">
        <v>19320</v>
      </c>
      <c r="C23" s="40">
        <v>0</v>
      </c>
      <c r="D23" s="46">
        <f>IF(1.2*A23-FLOOR(2/3*C23,1)-B23&lt;0,0,1.2*A23-FLOOR(2/3*C23,1)-B23)</f>
        <v>7560</v>
      </c>
      <c r="E23" s="36">
        <f>ROUND(B23+D23+2/3*C23,0)</f>
        <v>26880</v>
      </c>
      <c r="F23" s="45"/>
      <c r="G23" s="43"/>
    </row>
    <row r="24" spans="1:10" x14ac:dyDescent="0.25">
      <c r="A24" s="26"/>
      <c r="B24" s="26"/>
      <c r="C24" s="26"/>
    </row>
    <row r="25" spans="1:10" x14ac:dyDescent="0.25">
      <c r="A25" s="26"/>
      <c r="B25" s="26"/>
      <c r="C25" s="26"/>
    </row>
  </sheetData>
  <sheetProtection sheet="1" selectLockedCells="1"/>
  <conditionalFormatting sqref="E8">
    <cfRule type="cellIs" dxfId="1" priority="3" operator="lessThan">
      <formula>24960</formula>
    </cfRule>
  </conditionalFormatting>
  <conditionalFormatting sqref="E13">
    <cfRule type="cellIs" dxfId="0" priority="1" operator="lessThan">
      <formula>24960</formula>
    </cfRule>
  </conditionalFormatting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6770633-1F21-483D-8ECF-760106BE4984}">
          <x14:formula1>
            <xm:f>'Zdrojová data'!$A$11:$A$16</xm:f>
          </x14:formula1>
          <xm:sqref>B18</xm:sqref>
        </x14:dataValidation>
        <x14:dataValidation type="list" allowBlank="1" showInputMessage="1" showErrorMessage="1" xr:uid="{FACD4858-1CA8-429C-AA15-AFFE4DFBB5B4}">
          <x14:formula1>
            <xm:f>'Zdrojová data'!$B$10:$D$10</xm:f>
          </x14:formula1>
          <xm:sqref>C18</xm:sqref>
        </x14:dataValidation>
        <x14:dataValidation type="list" allowBlank="1" showInputMessage="1" showErrorMessage="1" xr:uid="{4944BB40-91CD-4251-BFD7-CC6BFB72DD35}">
          <x14:formula1>
            <xm:f>'Zdrojová data'!$G$2:$G$22</xm:f>
          </x14:formula1>
          <xm:sqref>D18</xm:sqref>
        </x14:dataValidation>
        <x14:dataValidation type="list" allowBlank="1" showInputMessage="1" showErrorMessage="1" xr:uid="{03683DB3-9856-4EB5-B8C2-20349DD9C00D}">
          <x14:formula1>
            <xm:f>'Zdrojová data'!$A$19:$A$20</xm:f>
          </x14:formula1>
          <xm:sqref>B23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C7DB1-D686-49EA-BD76-3FF3022DF77D}">
  <sheetPr codeName="List2">
    <pageSetUpPr fitToPage="1"/>
  </sheetPr>
  <dimension ref="A1:G22"/>
  <sheetViews>
    <sheetView showGridLines="0" zoomScaleNormal="100" workbookViewId="0">
      <selection activeCell="C25" sqref="C25"/>
    </sheetView>
  </sheetViews>
  <sheetFormatPr defaultColWidth="8.85546875" defaultRowHeight="15" x14ac:dyDescent="0.25"/>
  <cols>
    <col min="1" max="1" width="11.85546875" style="3" bestFit="1" customWidth="1"/>
    <col min="2" max="2" width="16.28515625" style="3" bestFit="1" customWidth="1"/>
    <col min="3" max="4" width="12.42578125" style="3" bestFit="1" customWidth="1"/>
    <col min="5" max="16384" width="8.85546875" style="3"/>
  </cols>
  <sheetData>
    <row r="1" spans="1:7" ht="15.75" thickBot="1" x14ac:dyDescent="0.3">
      <c r="A1" s="15" t="s">
        <v>8</v>
      </c>
      <c r="B1" s="14" t="s">
        <v>7</v>
      </c>
      <c r="C1" s="13" t="s">
        <v>6</v>
      </c>
      <c r="D1" s="17" t="s">
        <v>9</v>
      </c>
      <c r="G1" s="3" t="s">
        <v>35</v>
      </c>
    </row>
    <row r="2" spans="1:7" x14ac:dyDescent="0.25">
      <c r="A2" s="6">
        <v>497300</v>
      </c>
      <c r="B2" s="5">
        <v>576000</v>
      </c>
      <c r="C2" s="4">
        <v>700800</v>
      </c>
      <c r="D2" s="8" t="s">
        <v>5</v>
      </c>
      <c r="G2" s="3">
        <v>0</v>
      </c>
    </row>
    <row r="3" spans="1:7" ht="15.75" thickBot="1" x14ac:dyDescent="0.3">
      <c r="A3" s="11">
        <v>541800</v>
      </c>
      <c r="B3" s="10">
        <v>667200</v>
      </c>
      <c r="C3" s="9">
        <v>684000</v>
      </c>
      <c r="D3" s="12" t="s">
        <v>4</v>
      </c>
      <c r="G3" s="3">
        <v>0.05</v>
      </c>
    </row>
    <row r="4" spans="1:7" ht="15.75" thickTop="1" x14ac:dyDescent="0.25">
      <c r="A4" s="6">
        <v>508100</v>
      </c>
      <c r="B4" s="5">
        <v>549600</v>
      </c>
      <c r="C4" s="4">
        <v>631200</v>
      </c>
      <c r="D4" s="8" t="s">
        <v>3</v>
      </c>
      <c r="G4" s="3">
        <v>0.1</v>
      </c>
    </row>
    <row r="5" spans="1:7" ht="15.75" thickBot="1" x14ac:dyDescent="0.3">
      <c r="A5" s="11">
        <v>410000</v>
      </c>
      <c r="B5" s="10">
        <v>458400</v>
      </c>
      <c r="C5" s="9">
        <v>525600</v>
      </c>
      <c r="D5" s="12" t="s">
        <v>2</v>
      </c>
      <c r="G5" s="3">
        <v>0.15</v>
      </c>
    </row>
    <row r="6" spans="1:7" ht="15.75" thickTop="1" x14ac:dyDescent="0.25">
      <c r="A6" s="6">
        <v>529000</v>
      </c>
      <c r="B6" s="5">
        <v>612000</v>
      </c>
      <c r="C6" s="4">
        <v>727200</v>
      </c>
      <c r="D6" s="8" t="s">
        <v>1</v>
      </c>
      <c r="G6" s="3">
        <v>0.2</v>
      </c>
    </row>
    <row r="7" spans="1:7" ht="15.75" thickBot="1" x14ac:dyDescent="0.3">
      <c r="A7" s="47">
        <v>404300</v>
      </c>
      <c r="B7" s="48">
        <v>450000</v>
      </c>
      <c r="C7" s="49">
        <v>564000</v>
      </c>
      <c r="D7" s="8" t="s">
        <v>0</v>
      </c>
      <c r="G7" s="3">
        <v>0.25</v>
      </c>
    </row>
    <row r="8" spans="1:7" x14ac:dyDescent="0.25">
      <c r="G8" s="3">
        <v>0.3</v>
      </c>
    </row>
    <row r="9" spans="1:7" ht="15.75" thickBot="1" x14ac:dyDescent="0.3">
      <c r="A9" s="3" t="s">
        <v>14</v>
      </c>
      <c r="G9" s="3">
        <v>0.35</v>
      </c>
    </row>
    <row r="10" spans="1:7" x14ac:dyDescent="0.25">
      <c r="A10" s="17" t="s">
        <v>9</v>
      </c>
      <c r="B10" s="16" t="s">
        <v>11</v>
      </c>
      <c r="C10" s="16" t="s">
        <v>12</v>
      </c>
      <c r="D10" s="16" t="s">
        <v>13</v>
      </c>
      <c r="G10" s="3">
        <v>0.4</v>
      </c>
    </row>
    <row r="11" spans="1:7" x14ac:dyDescent="0.25">
      <c r="A11" s="8" t="s">
        <v>5</v>
      </c>
      <c r="B11" s="7">
        <f t="shared" ref="B11:D16" si="0">A2/12</f>
        <v>41441.666666666664</v>
      </c>
      <c r="C11" s="7">
        <f t="shared" si="0"/>
        <v>48000</v>
      </c>
      <c r="D11" s="7">
        <f t="shared" si="0"/>
        <v>58400</v>
      </c>
      <c r="G11" s="3">
        <v>0.45</v>
      </c>
    </row>
    <row r="12" spans="1:7" ht="15.75" thickBot="1" x14ac:dyDescent="0.3">
      <c r="A12" s="12" t="s">
        <v>4</v>
      </c>
      <c r="B12" s="7">
        <f t="shared" si="0"/>
        <v>45150</v>
      </c>
      <c r="C12" s="7">
        <f t="shared" si="0"/>
        <v>55600</v>
      </c>
      <c r="D12" s="7">
        <f t="shared" si="0"/>
        <v>57000</v>
      </c>
      <c r="G12" s="3">
        <v>0.5</v>
      </c>
    </row>
    <row r="13" spans="1:7" ht="15.75" thickTop="1" x14ac:dyDescent="0.25">
      <c r="A13" s="8" t="s">
        <v>3</v>
      </c>
      <c r="B13" s="7">
        <f t="shared" si="0"/>
        <v>42341.666666666664</v>
      </c>
      <c r="C13" s="7">
        <f t="shared" si="0"/>
        <v>45800</v>
      </c>
      <c r="D13" s="7">
        <f t="shared" si="0"/>
        <v>52600</v>
      </c>
      <c r="G13" s="3">
        <v>0.55000000000000004</v>
      </c>
    </row>
    <row r="14" spans="1:7" ht="15.75" thickBot="1" x14ac:dyDescent="0.3">
      <c r="A14" s="12" t="s">
        <v>2</v>
      </c>
      <c r="B14" s="7">
        <f t="shared" si="0"/>
        <v>34166.666666666664</v>
      </c>
      <c r="C14" s="7">
        <f t="shared" si="0"/>
        <v>38200</v>
      </c>
      <c r="D14" s="7">
        <f t="shared" si="0"/>
        <v>43800</v>
      </c>
      <c r="G14" s="3">
        <v>0.6</v>
      </c>
    </row>
    <row r="15" spans="1:7" ht="15.75" thickTop="1" x14ac:dyDescent="0.25">
      <c r="A15" s="8" t="s">
        <v>1</v>
      </c>
      <c r="B15" s="7">
        <f t="shared" si="0"/>
        <v>44083.333333333336</v>
      </c>
      <c r="C15" s="7">
        <f t="shared" si="0"/>
        <v>51000</v>
      </c>
      <c r="D15" s="7">
        <f t="shared" si="0"/>
        <v>60600</v>
      </c>
      <c r="G15" s="3">
        <v>0.65</v>
      </c>
    </row>
    <row r="16" spans="1:7" x14ac:dyDescent="0.25">
      <c r="A16" s="8" t="s">
        <v>0</v>
      </c>
      <c r="B16" s="7">
        <f t="shared" si="0"/>
        <v>33691.666666666664</v>
      </c>
      <c r="C16" s="7">
        <f t="shared" si="0"/>
        <v>37500</v>
      </c>
      <c r="D16" s="7">
        <f t="shared" si="0"/>
        <v>47000</v>
      </c>
      <c r="G16" s="3">
        <v>0.7</v>
      </c>
    </row>
    <row r="17" spans="1:7" x14ac:dyDescent="0.25">
      <c r="G17" s="3">
        <v>0.75</v>
      </c>
    </row>
    <row r="18" spans="1:7" x14ac:dyDescent="0.25">
      <c r="A18" s="3" t="s">
        <v>34</v>
      </c>
      <c r="G18" s="3">
        <v>0.8</v>
      </c>
    </row>
    <row r="19" spans="1:7" x14ac:dyDescent="0.25">
      <c r="A19" s="3">
        <v>11920</v>
      </c>
      <c r="G19" s="3">
        <v>0.85</v>
      </c>
    </row>
    <row r="20" spans="1:7" x14ac:dyDescent="0.25">
      <c r="A20" s="3">
        <v>19320</v>
      </c>
      <c r="G20" s="3">
        <v>0.9</v>
      </c>
    </row>
    <row r="21" spans="1:7" x14ac:dyDescent="0.25">
      <c r="G21" s="3">
        <v>0.95</v>
      </c>
    </row>
    <row r="22" spans="1:7" x14ac:dyDescent="0.25">
      <c r="G22" s="3">
        <v>1</v>
      </c>
    </row>
  </sheetData>
  <sheetProtection sheet="1" objects="1" scenarios="1" selectLockedCells="1" selectUnlockedCells="1"/>
  <pageMargins left="0.70866141732283472" right="0.70866141732283472" top="0.78740157480314965" bottom="0.78740157480314965" header="0.31496062992125984" footer="0.31496062992125984"/>
  <pageSetup paperSize="9" scale="7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Výpočet</vt:lpstr>
      <vt:lpstr>Zdrojová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</dc:creator>
  <cp:lastModifiedBy>Rezanka Pavel</cp:lastModifiedBy>
  <dcterms:created xsi:type="dcterms:W3CDTF">2025-08-12T12:01:01Z</dcterms:created>
  <dcterms:modified xsi:type="dcterms:W3CDTF">2026-08-25T10:14:52Z</dcterms:modified>
</cp:coreProperties>
</file>